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5775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  <author>Андрей</author>
  </authors>
  <commentList>
    <comment ref="F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K51" authorId="1">
      <text>
        <r>
          <rPr>
            <b/>
            <sz val="8"/>
            <rFont val="Tahoma"/>
            <family val="0"/>
          </rPr>
          <t>должно сходиться с отчетом по объемам финансирования в Минтруд (разбивку дал Минфин)</t>
        </r>
      </text>
    </comment>
    <comment ref="L51" authorId="1">
      <text>
        <r>
          <rPr>
            <b/>
            <sz val="8"/>
            <rFont val="Tahoma"/>
            <family val="0"/>
          </rPr>
          <t>должно сходиться с отчетом по объемам финансирования в Минтруд (разбивку дал Минфин)</t>
        </r>
      </text>
    </comment>
    <comment ref="L52" authorId="1">
      <text>
        <r>
          <rPr>
            <b/>
            <sz val="8"/>
            <rFont val="Tahoma"/>
            <family val="0"/>
          </rPr>
          <t>ФОТ (факт) по дорожной карте за 2016 год (зарплата статистика 11 866,3) минус п/п деятельность + омс</t>
        </r>
      </text>
    </comment>
    <comment ref="L53" authorId="1">
      <text>
        <r>
          <rPr>
            <b/>
            <sz val="8"/>
            <rFont val="Tahoma"/>
            <family val="2"/>
          </rPr>
          <t>доход от п/п деят-ти + ОМС * 1,302, 
из ЗП-соц 
на 1 января 2017 г.</t>
        </r>
      </text>
    </comment>
  </commentList>
</comments>
</file>

<file path=xl/sharedStrings.xml><?xml version="1.0" encoding="utf-8"?>
<sst xmlns="http://schemas.openxmlformats.org/spreadsheetml/2006/main" count="563" uniqueCount="178">
  <si>
    <t>Невыполнение показателя связано с уменьшением фактической численности педагогических работников по сравнению с плановой  в результате оптимизационных мероприятий и недополучением средств из республиканского бюджета Республики Марий Эл</t>
  </si>
  <si>
    <t>Перевыполнение показателя связано с увеличением фактической численности преподавателей и мастеров производственного обучения по сравнению с плановой  численностью и увеличением контингента обучающихся в организациях профессионального образования</t>
  </si>
  <si>
    <t>Примечание</t>
  </si>
  <si>
    <t>Реквизиты документов, содержащих мероприятие</t>
  </si>
  <si>
    <t>Ожидаемый результат исполнения мероприятия</t>
  </si>
  <si>
    <t>Дата исполнения мероприятия</t>
  </si>
  <si>
    <t>план</t>
  </si>
  <si>
    <t>факт</t>
  </si>
  <si>
    <t>Государственная программа Российской Федерации/Республики Марий Эл</t>
  </si>
  <si>
    <t>Отчетная дата (период) значения показателя (N)</t>
  </si>
  <si>
    <t>Источник финансирования</t>
  </si>
  <si>
    <t>Финансирование, тыс.руб.</t>
  </si>
  <si>
    <t>Код бюджетной классификации</t>
  </si>
  <si>
    <t>Рз</t>
  </si>
  <si>
    <t>Пр</t>
  </si>
  <si>
    <t>Объем финансирования</t>
  </si>
  <si>
    <t>Процент исполнения</t>
  </si>
  <si>
    <t>Указ Президента Российской Федерации от 7 мая 2012 г. № 597</t>
  </si>
  <si>
    <t>Итого по Указу</t>
  </si>
  <si>
    <t>Всего по мероприятию</t>
  </si>
  <si>
    <t>КБ, включая ТГВФ</t>
  </si>
  <si>
    <t>в том числе федеральный бюджет</t>
  </si>
  <si>
    <t>внебюджетные источники</t>
  </si>
  <si>
    <t>республиканский бюджет</t>
  </si>
  <si>
    <t>Республика Марий Эл /наименование органа исполнительной власти Республики Марий Эл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</si>
  <si>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указе Президента Российской Федерации от 7 мая 2012 г.№ 597</t>
  </si>
  <si>
    <t>№ п/п</t>
  </si>
  <si>
    <t>Рост реальной заработной платы относительно уровня 2011 года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</si>
  <si>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(обеспечивающие предоставление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(среднемесячноиу доходу от трудовой деятельности)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</si>
  <si>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к среднемесячной начисленной заработной платы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</si>
  <si>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младшего медицинского  персонала (персонала, обеспечивающего предоставление медицинских услуг)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</si>
  <si>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</si>
  <si>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Удельный вес численности высококвалифицированных работников в общей численности квалифицированных работников</t>
  </si>
  <si>
    <t xml:space="preserve">Доля детей, привлекаемых к участию в творческих мероприятиях, в общем числе детей </t>
  </si>
  <si>
    <t>11/07</t>
  </si>
  <si>
    <t>08</t>
  </si>
  <si>
    <t>01</t>
  </si>
  <si>
    <t>Популяризация, сохранение и развитие культуры народов, проживающих на территории Республики Марий Эл. Увеличение кол-ва выставочных в 2 раза по отношению к уровню 2012 г.</t>
  </si>
  <si>
    <t>07</t>
  </si>
  <si>
    <t>03</t>
  </si>
  <si>
    <t>Выявление и поддержка новых талантов. Достижение показателя по доле детей, привлекаемых к участию в творческих мероприятиях, в общем числе детей до 5% в 2017 г.</t>
  </si>
  <si>
    <t>09</t>
  </si>
  <si>
    <t>Постановление Правительства Республики Марий Эл от 18.03. 2013 г. № 68 (в редакции пост. Правительства  Республики Марий Эл от 30.09.2016 г. № 433)</t>
  </si>
  <si>
    <t>1/01</t>
  </si>
  <si>
    <t>01;02;04;06;09</t>
  </si>
  <si>
    <t>Распоряжение Правительства РМЭ от 21.03.2013 г. № 165-р (в редакции  распоряжения Правительства Республики Марий Эл от 31.03.2017  г. № 142-р)</t>
  </si>
  <si>
    <t>3/03</t>
  </si>
  <si>
    <t xml:space="preserve">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республике, ежегодные темпы ее роста не ниже 10 процентов </t>
  </si>
  <si>
    <t>Трехстороннее соглашение на 2016 - 2018  гг. от 10 ноября 2015 г.</t>
  </si>
  <si>
    <t xml:space="preserve">Постановление Правительства Республики Марий Эл от 19 мая 2014 г. № 243 (в редакции пост.Правительства Республики Марий Эл от 23.01.2017 г. № 18) </t>
  </si>
  <si>
    <t>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Эл: в 2013 г. - 97,6%;  в 2014 году - 105,9 %, в 2015 году - 101,9 %, в 2016 году - 101,9 %, в 2017 году - 100,0 %, в 2018 году - 100,0 %</t>
  </si>
  <si>
    <t>2/02</t>
  </si>
  <si>
    <t>02</t>
  </si>
  <si>
    <t>04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</si>
  <si>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</si>
  <si>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</si>
  <si>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</si>
  <si>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</si>
  <si>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</si>
  <si>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</si>
  <si>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</si>
  <si>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</si>
  <si>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</si>
  <si>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</si>
  <si>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12.1</t>
  </si>
  <si>
    <t>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 : в 2013 г. – 88,6%, в 2014 г. - 82,3 %, в 2015 г. - 85,8 %, в 2016 г. - 82,7%, в 2017 г.- 95,0 %, в 2018 г.- 100,0 %</t>
  </si>
  <si>
    <t>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2013 г. - 94,7% в 2014 году - 99,6 %, в 2015 году - 100,9 %, в 2016 году - 97,3 %, в 2017 году - 100,0 %, в 2018 году - 100,0 %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</si>
  <si>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</si>
  <si>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</si>
  <si>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</si>
  <si>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Планируется достичь соотношения средней заработной платы врачей и работников медицинских организаций, имеющих высшее медицинское (фармацевтическое) или иное образование, предоставляющих медицинские услуги,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Эл:в 2013 г. - 139,6 %, в 2014 году - 137,2 %, в 2015 году - 137,0 %, в 2016 году - 150,8 %, в 2017 году - 180,0 %, в 2018 году - 200,0 %</t>
  </si>
  <si>
    <t xml:space="preserve">Планируется достичь соотношения средней заработной платы среднего медицинского (фармацевтического)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- 75,6%, в 2014 г. - 76,2 %, в 2015 г. - 72,1 %, в 2016 г. - 80,0 %, в 2017 г. - 90,0 %, в 2018 г. - 100,0 % </t>
  </si>
  <si>
    <t>Планируется достичь соотношения средней заработной платы младшего медицинского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- 50,1 %, в 2014 г. - 51,0 %, в 2015 г. - 47,3 %, в 2016 г. - 52,2 %, в 2017 г. - 80,0 %, в 2018 г. - 100,0 %</t>
  </si>
  <si>
    <t>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- 44,7 %, в 2014 год - 58,0 %, 2015 год - 59,2 %, 2016 год - 55,9 %,  2017 год - 80,0 %, 2018 год - 100,0 %</t>
  </si>
  <si>
    <t xml:space="preserve">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- 56,3 %, в 2014 году - 66,1 %, в 2015 году - 68,3%, в 2016 году - 66%, в 2017 году - 90,0 %, в 2018 году - 100,0 %                   
</t>
  </si>
  <si>
    <t>Постановление Правительства Республики Марий Эл от 16.11.2012 г. № 427</t>
  </si>
  <si>
    <t xml:space="preserve">Постановление Правительства Республики Марий Эл от 16.11.2012 г. № 427 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</si>
  <si>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</t>
  </si>
  <si>
    <t xml:space="preserve">Прирост количества выставочных проектов, осуществляемых в Республике Марий Эл, относительно уровня 2012 года </t>
  </si>
  <si>
    <r>
      <t>Распоряжение Правительства Республики Марий Эл от 28.01.2013 г. № 33-р</t>
    </r>
    <r>
      <rPr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(в ред.  от 09.09.2016 г. № 360-р)</t>
    </r>
  </si>
  <si>
    <t>Предоставление государственной услуги по профессиональной ориентации граждан в целях выбора сферы деятельности (профессии), трудоустройства, прохождения профессионального обучения и  получения дополнительного профессионального образования в рамках подпрограммы «Содействие занятости населения Республики Марий Эл» государственной программы Республики Марий Эл «Содействие занятости населения на 2013 - 2020 годы»</t>
  </si>
  <si>
    <t>Ожидаемые количественные эффекты от мероприятия в 2013-2020 годах: всего - 96131 человек, в т.ч.: 2013 г. - 11804 человек, 2014 г. -12135 человек, 2015 г. -  12287 человек, 2016 г. -11981 человек, 2017 г. - 11981 человек, 2018 г. - 11981 человек, 2019 г. -11981 человек, 2020 г. – 11981 человек.</t>
  </si>
  <si>
    <t>Постановление Правительства Республики Марий Эл от 03.10. 2012 г. № 382 (в редакции пост.Правительства Республики Марий Эл от 09.09.2016 № 408)</t>
  </si>
  <si>
    <t>Оказание услуги по информированию о положении на рынке труда в Республике Марий Эл, в том числе с целью повышения престижа рабочих и инженерно-технических специальностей в рамках подпрограммы «Содействие занятости населения Республики Марий Эл» государственной программы Республики Марий Эл «Содействие занятости населения на 2013 - 2020 годы»</t>
  </si>
  <si>
    <t>Ожидаемые количественные эффекты от мероприятия в 2013-2020 годах: всего - 180 498 человек, в т.ч.: 2013 г. - 41 006 человек, 2014 г. - 25 492 человека 2015 г. - 22242 человек, 2016 г. - 19 000 человек, 2017 г. - 19 000 человек, 2018 г. - 19 000 человек, 2019 г. - 19 000 человек, 2020 г. - 19 000 человек.</t>
  </si>
  <si>
    <t>Реализация мероприятий, направленных на популяризацию рабочих профессий и инженерно-технических специальностей, проведение ежегодно республиканского конкурса профессионального мастерства «Лучший по профессии»</t>
  </si>
  <si>
    <t xml:space="preserve">Распоряжение Правительства Республики Марий Эл от 11.07. 2012 г. № 395-р </t>
  </si>
  <si>
    <t>Рост численности высоковалифицированных работников</t>
  </si>
  <si>
    <t>Постановление Правительства Республики Марий Эл от 20.11.2012 г. № 428 ( в ред. пост Прав-ва Республики Марий Эл от 28.10.2016 г. № 471)</t>
  </si>
  <si>
    <t>Рост численности высококвалифицированных работников в сельском хозяйстве Республики Марий Эл</t>
  </si>
  <si>
    <t>Выплата ежемесячных доплат к должностным окладам молодым специалистам, заключившим трудовой договор с сельскохозяйственными предприятиями, в которых заработная плата на одного работника за предыдущий год была ниже уровня средней заработной платы работников сельского хозяйства в Республике Марий Эл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</t>
  </si>
  <si>
    <t>Выплата именных стипендий лучшим студентам в течение выпускного учебного года студентам из сельской местности, обучающимся по очной форме обучения в образовательных организациях высшего образования или в профессиональных организациях по образовательным программам сельскохозяйственного профиля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</t>
  </si>
  <si>
    <t xml:space="preserve">Обеспечение жильем молодых специалистов в рамках подпрограммы «Устойчивое развитие сельских территорий на 2014-2017 годы и на период до 2020 года» 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 </t>
  </si>
  <si>
    <t xml:space="preserve">Организация конкурсов профессионального мастерства и регионального чемпионата WorldSkills Russia среди обучающихся по профессиям и специальностям среднего профессионального образования в рамках подпрограммы «Комплексное развитие профессионального образования» Государственной программы «Развитие образования и молодежной политики» на 2013-2020 годы </t>
  </si>
  <si>
    <t>Постановление Правительства Республики Марий Эл от 30.11. 2012 г. № 452 (в ред. пост. Прав-ва Республики Марий Эл от 03.11.2016 г. № 492), распоряжение Прав-ва Республики Марий Эл от 18.07.2016 г. № 265-р</t>
  </si>
  <si>
    <t>Постановление Правительства Республики Марий Эл от 30.11. 2012 г. № 452  (в ред. пост. Прав-ва Республики Марий Эл от 03.11.2016 г. № 492)</t>
  </si>
  <si>
    <t>Прогнозирование потребности рынка труда Республики Марий Эл в квалифицированных кадрах</t>
  </si>
  <si>
    <t>Разработка долгосрочного прогноза рынка труда в квалифицированных кадрах</t>
  </si>
  <si>
    <t>Содействие работодателям в увеличении высококвалифицированных работников в структуре привлекаемой иностранной рабочей силы</t>
  </si>
  <si>
    <t>Постановление Правительства Республики Марий Эл от 22.02. 2007 г. № 49 (в редакции пост. Правительства РМЭ от 08.11.2016 г. № 497)</t>
  </si>
  <si>
    <t>Увеличение доли высококвалифицированных иностранных работников</t>
  </si>
  <si>
    <t>Содействие добровольному переселению в Российскую Федерацию соотечественников, проживающих за рубежом, из числа высококвалифицированных рабочих и специалистов в рамках подпрограммы «Программа Республики Марий Эл по оказанию содействия добровольному переселению в Российскую Федерацию соотечественников, проживающих за рубежом» государственной программы Республики Марий Эл «Содействие занятости населения на 2013 - 2020 годы»</t>
  </si>
  <si>
    <t>Постановление Правительства Республики Марий Эл от 03.10 2012 г. № 382 (в редакции пост. Прав-ва РМЭ от 09.09.2016 г. № 408)</t>
  </si>
  <si>
    <t>-/05</t>
  </si>
  <si>
    <t>00</t>
  </si>
  <si>
    <t>25/017</t>
  </si>
  <si>
    <t>Постановление Правительства Республики Марий Эл от 20.11.2012 г. № 428 (в ред. пост Прав-ва Республики Марий Эл от 28.10.2016 г. № 471)</t>
  </si>
  <si>
    <t>05</t>
  </si>
  <si>
    <t>-/02</t>
  </si>
  <si>
    <t>Ожидаемые количественные эффекты от мероприятия в 2013-2020 гг. прибудет на территорию Республики Марий Эл 1143 участника подпрограммы и членов их семей, в том числе по годам: 2013 г. - 11 человек, 2014 г. - 239 человек, 2015 г. - 383 человек, 2016 г. - 100 человек, 2017 г. - 100 человек, 2018 г. - 100 человек, 2019 год- 100 человек, 2020 г. - 100 человек</t>
  </si>
  <si>
    <t>за январь - декабрь 2016 г. (Форма № 2)</t>
  </si>
  <si>
    <t xml:space="preserve">январь-декабрь 2016 </t>
  </si>
  <si>
    <t xml:space="preserve"> Выплата единовременных пособий молодым специалистам, работающим в сельскохозяйственных предприятиях в должности специалиста или руководителя </t>
  </si>
  <si>
    <t>Плановое значение на 2016 год по финансированию представлено в соответствии с "дорожной картой" (в ред. от 26 сентября 2016 г. № 383-р), фактическое значение за январь - декабрь 2016 г. Отклонение фактического объема финансирования от планового  значения связано с тем что, плановое значение среднесписочной численности социальных работников на 2016 год в "дорожной карте" утверждено в количество 725 человек, а фактическая среднесписочная численность на 1 января 2017 г. составила 627,8 человека. Плановое значение по среднемесячной заработной плате социальных работников на 2016 год составляло 11 850,3 рубля, фактическая средняя заработная плата социальных работников на 1 января 2017 г.составила 11 866,3 рубля, или 100,1 % от планового значения, утвержденного в "дорожной карте"</t>
  </si>
  <si>
    <t>Плановые значения представлены  в соответствии с распоряжением Правительства Республики Марий Эл от 28.01.2013 г. № 33-р.  на среднесписочную численность в  3492 чел. и среднемес. зар.плату в 13671 руб. Фактическое значение сложилось из среднесписоч. числ. в 3318 чел. и среднемес. зар.платы 13797 руб.</t>
  </si>
  <si>
    <t xml:space="preserve">Уменьшение фактической потребности в достижении показателя </t>
  </si>
  <si>
    <t>За январь-декабрь 2016 г. в соответствии со ст. 13.2 Федерального закона от 25 июля 2002 г. № 115-ФЗ «О правовом положении иностранных граждан» Управлением Федеральной миграционной службы по Республике Марий Эл оформлено разрешение на работу 6 высококвалифицированным специалистам, из них 2 - из Кореи по специальности "менеджер", 4 - из Китая по специальностям: "врач-специалист", "переводчик", "массажист" (2 чел.); 5 разрешений на работу квалифицированным специалистам по профессиям: "артист балета" - 3 чел., "технолог" - 2 чел. Патенты для осуществления трудовой деятельности квалифицированным иностранным гражданам с безвизовым порядком въезда в Российскую Федерацию не выдавались.</t>
  </si>
  <si>
    <t>За 2016 год в Департамент поступило 152 заявления. Положительно рассмотрено 77 заявлений. В связи с несоответствием требованиям, указанным в Подпрограмме, отсутствием требуемой профессиональной квалификации или заявленной вакансии, соответствующей квалификациям соотечественника, по 75 заявлениям принято решение об отказе в участии в Подпрограмме. С начала 2016 года на территорию Республики Марий Эл прибыло 158 участников Подпрограммы и членов их семей, из них 119 - граждане Украины, 21 - Узбекистана, 6 – Беларусь, 4 - Таджикистана, 3 - Казахстана, 2 - Молдовы, 1 - Армении, 1-Киргизии, 1 - Азербайджана. Из общего количества участников Подпрограммы и членов их семей трудоспособного возраста трудоустроены 104 человека, 261 участнику Подпрограммы и членам его семьи оказана финансовая помощь на сумму 783 тыс. рублей.</t>
  </si>
  <si>
    <t xml:space="preserve">В январе-декабре 2016 г. государственную услугу по информированию о положении на рынке труда получили 18915 граждан и 2751 работодатель. </t>
  </si>
  <si>
    <t>Повышение привлекательности программ профессионального образования, востребованных на региональном рынке труда, в том числе обучающихся, молодежи и других категорий населения в рамках Подпрограммы «Комплексное развитие профессионального образования» государственной программы «Развитие образования и молодежной политики» на 2013-2020 годы</t>
  </si>
  <si>
    <t>Постановление Правительства Республики Марий Эл от 30 ноября 2012 г. № 452 "О государственной программе Республики Марий Эл "Развитие образования и молодежной политики" на 2013 - 2020 годы ( в ред. постановления Правительства Республики Марий Эл от 26 декабря 2016 г.№ 593)</t>
  </si>
  <si>
    <t xml:space="preserve">Взаимодействие органов исполнительной власти Республики Марий Эл, администраций муниципальных образований, объединений работодателей, образовательных организаций по вопросам совершенствования профориентации обучающихся и молодежи осуществлялось в рамках реализации мероприятий комплексного плана проведения профориентации обучающихся и молодежи Республики Марий Эл. В соответствии с комплексным планом в 2016 году организовано и проведено около 300 профориентационных мероприятий, в которых приняли участие более 7 500 школьников и около 3 000 студентов. Доля выпускников общеобразовательных организаций, поступивших на обучение по программам среднего профессионального образования, в общем числе выпускников общеобразовательных организаций, составила 36,4процента. </t>
  </si>
  <si>
    <t>Доля выпускников общеобразовательных организаций, поступивших на обучение по программам среднего профессионального образования 2013 - 31,2%, 2014 - 32%, 2015-33,2%, 2016-33,6%, 2017-33,8%, 2018-33,9%, 2019-34,2%, 2020-34,4%</t>
  </si>
  <si>
    <t>2/002</t>
  </si>
  <si>
    <t>Доля обучающихся профессиональных образовательных организаций, участвующих в олимпиадном и конкурсном движении 2013 - 7,1%, 2014 - 7,3%, 2015-7,7%, 2016-7,9%, 2017-8,3%, 2018-8,6%, 2019-9,4%, 2020-10,0%</t>
  </si>
  <si>
    <t xml:space="preserve">В марте 2016 года совместно с отраслевыми министерствами и ведомствами, союзами работодателей, предприятиями проведен 4-й региональный отборочный чемпионат «Молодые профессионалы» (WorldSkills Russia) по 12 профессиям, в котором приняли участие 47 человек. По данным мониторинга в 2016 году  в олимпиадах и конкурсах профессионального мастерства разного уровня приняли участие 824 обучающихся профессиональных образовательных организаций, что составляет 7,92% от общего контингента обучающихся. В республиканских конкурсах и олимпиадах приняли участие 152 студента, во всероссийских - 43 и 16 человек в международных конкурсах. </t>
  </si>
  <si>
    <t xml:space="preserve">Приказом Министерства от 11 октября 2016 г. № 1289 определены 9 ведущих региональных колледжей и техникумов (ресурных и многофункциональных центров прикладных квалификаций), которые войдут в число плотных организаций по апробации ТОП-50  по таким приоритетными направлениями подготовки, как обслуживание транспорта и логистика, строительство, искусство, дизайн и сфера услуг, информационные и коммуникационные технологии, промышленные и инженерные технологии. </t>
  </si>
  <si>
    <t xml:space="preserve">Создание учебных центров профессиональных квалификаций (многофункциональных центров прикладных квалификаций) на базе профессиональных образовательных организаций в рамках подпрограммы «Комплексное развитие профессионального образования» Государственной программы «Развитие образования и молодежной политики» на 2013-2020 годы </t>
  </si>
  <si>
    <t>Доля профессиональных образовательных организаций, на базе которых созданы многофункциональные центры прикладных квалификаций (учебные центры профессиональных квалификаций) - 2013 - 9,5%, 2014 - 9,5%, 2015-11,0%, 2016-13,8%, 2017-18,6%, 2018-23,3%, 2019-28,0%, 2020-32,8%</t>
  </si>
  <si>
    <t xml:space="preserve">Организация подготовки рабочих и специалистов в профессиональных образовательных организациях в соответствии с потребностями высокотехнологичных предприятий Республики Марий Эл в рамках подпрограммы «Комплексное развитие профессионального образования» Государственной программы «Развитие образования и молодежной политики» на 2013-2020 годы </t>
  </si>
  <si>
    <t>Распоряжением Правительства Республики Марий Эл  от 18 июля 2016 года № 265-р утвержден Комплекс мер, направленных на совершенствование системы среднего профессионального образования в Республике Марий Эл, на 2016 - 2020 годы.С целью обеспечения соответствия квалификации выпускников требованиям современной экономики подготовлен и согласован с отраслевыми министерствами и ведомствами Республики Марий Эл проект перечня перспективных и востребованных на республиканском рынке труда профессий и специальностей, требующих среднего профессионального образования.</t>
  </si>
  <si>
    <t>Доля выпускников очной формы обучения профессиональных  образовательных организаций, трудоустроившихся не позднее 1 года после выпуска, в общей их численности-- 2013 - 53.0%, 2014 - 54,0%, 2015-55,0%, 2016-56,0%, 2017-57,0%, 2018-59,0%, 2019-60,0%, 2020-60,0%</t>
  </si>
  <si>
    <t xml:space="preserve">Формирование системы независимой оценки качества профессионального образования и профессионального уровня квалификации работников в рамках подпрограммы «Комплексное развитие профессионального образования» Государственной программы «Развитие образования и молодежной политики» на 2013-2020 годы </t>
  </si>
  <si>
    <t>Доля выпускников профессиональных образовательных организаций, прошедших сертификационные процедуры -2013 - 0%, 2014 - 1,5%, 2015-2,5%, 2016-3,0%, 2017-3,5%, 2018-4,0%, 2019-4,5%, 2020-5,0%</t>
  </si>
  <si>
    <t>январь-декабрь 2016</t>
  </si>
  <si>
    <t>ГБОУ ДПО «Научно-методический центр профессионального образования» разработана модель организации работ по формированию элементов национальной системы квалификаций, формирования регионального сегмента НСК в Республике Марий Эл с учетом имеющегося опыта независимой оценки профессионального образования (одобрена в декабре 2016 г. общим собранием членов Торгово-промышленной палаты Республики Марий Эл). В соответствии с приказом Министерства от 15 марта 2016 г. №367 в 2016 году проведена оценка и сертификация квалификаций обучающихся и выпускников профессиональных образовательных организаций по профессиям «Каменщик»,  «Парикмахер», «Электромонтер по ремонту и обслуживанию электрооборудования», «Повар» и «Портной». Всего в процедурах  оценки и сертификации квалификаций приняли участие 51 соискатель, 78% из которых подтвердили заявленный уровень квалификации.</t>
  </si>
  <si>
    <t>Невыполнение показателя связано с уменьшением фактической численности педагогических работников по сравнению с плановой  в результате оптимизационных мероприятий</t>
  </si>
  <si>
    <t>Плановый объем финансирования расчитан на 2016 год с учетом целевых показателей по заработной плате данной категории медицинского персонала в соответствии с "дорожной картой" и прогноза численности, согласованного с Минздравом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Фактический объем финансирования отражает фонд начисленной заработной платы работников списочного состава за  2016 год.</t>
  </si>
  <si>
    <t>Совместно с органами исполнительной власти республики разработан долгосрочный прогноз потребности рынка труда Республики Марий Эл в кадрах на 2016-2022 годы. Мероприятие осуществляется в рамках текущей деятельности органов исполнительной власти республики.</t>
  </si>
  <si>
    <t>Мероприятие осуществляется за счет собственных средств работодателей. Рост уровня потребительских цен в 2016 году 106,8%  сдержал реальную заработную плату. Рост реальной заработной платы в  2016 году к  2015 году по оперативному отчету составил  99,4%.</t>
  </si>
  <si>
    <t>Победителю конкурса Ятмановой Светлане, студентке ГБПОУ Республики Марий Эл «Торгово-технологический колледж» в 2016 году присуждена премия по поддержке талантливой молодежи в рамках реализации приоритетного национального проекта «Образование» в номинации «Профессиональное мастерство». На базе Транспортно-энергетического техникума проведен республиканский конкурс по профессии «электромонтер по ремонту и обслуживанию электрооборудования». В конкурсе приняло участие 12 человек. Победитель примет участие в республиканском конкурсе «Лучший по профессии» среди обучающихся профессиональных образовательных организаций в 2017 году. Финансирование мероприятия осуществлялось за счет организационных взносов.</t>
  </si>
  <si>
    <t>В 2016 г. пособия выплачены 33 молодым  специалистам. Мероприятие выполнено</t>
  </si>
  <si>
    <t>Мероприятие выполнено. Невостребованный остаток лимита составил 6,9 тыс.рублей (в связи в уходом в отпуск по беременности и родам 1 молодого специалиста выплата ежемесячной доплаты с декабря 2016 г. временно прекращена).</t>
  </si>
  <si>
    <t>Мероприятие выполнено.</t>
  </si>
  <si>
    <t>Финансирование за счет средств республиканского бюджета Республики Марий Эл планируется по мере поступления средств из республиканского бюджета Республики Марий Эл</t>
  </si>
  <si>
    <t>17701R0180</t>
  </si>
  <si>
    <t>местный бюджет</t>
  </si>
  <si>
    <t>5.1</t>
  </si>
  <si>
    <t>10.1.1</t>
  </si>
  <si>
    <t>10.2</t>
  </si>
  <si>
    <t>10.2.1</t>
  </si>
  <si>
    <t>10.3</t>
  </si>
  <si>
    <t>10.3.1</t>
  </si>
  <si>
    <t>10.4</t>
  </si>
  <si>
    <t>10.4.1.</t>
  </si>
  <si>
    <t>10.5</t>
  </si>
  <si>
    <t>10.5.1</t>
  </si>
  <si>
    <t>10.6</t>
  </si>
  <si>
    <t>10.6.1</t>
  </si>
  <si>
    <t>10.7</t>
  </si>
  <si>
    <t>10.7.1</t>
  </si>
  <si>
    <t>10.8</t>
  </si>
  <si>
    <t>10.8.1</t>
  </si>
  <si>
    <t>10.9</t>
  </si>
  <si>
    <t>10.9.1</t>
  </si>
  <si>
    <t>10.10</t>
  </si>
  <si>
    <t>10.10.1</t>
  </si>
  <si>
    <t>10.11.</t>
  </si>
  <si>
    <t>10.11.1</t>
  </si>
  <si>
    <t>10.12</t>
  </si>
  <si>
    <t>10.12.1</t>
  </si>
  <si>
    <t>10.13.</t>
  </si>
  <si>
    <t>10.13.1</t>
  </si>
  <si>
    <t>10.14.1</t>
  </si>
  <si>
    <t>10.14.</t>
  </si>
  <si>
    <t>10.15.1</t>
  </si>
  <si>
    <t>10.15</t>
  </si>
  <si>
    <t xml:space="preserve">В январе - декабре 2016 г. государственная услуга по профессиональной ориентации предоставлена 12,3 тыс.граждан в индивидуальной форме в соответствии с процедурами Административного регламента; 14,8 тыс. граждан получили  госуслугу в групповой форме. В феврале 2016 г. в рамках месячника оборонно-массовой работы и патриотического воспитания, посвященного Дню защитника Отечества центры занятости населения провели профориентационные мероприятия с охватом до 2,0 тыс.человек. В марте - мае в рамках Дня выпускника профориентационными мероприятиями было охвачено более 4,0 тыс.обучающихся. В апреле 2016 г. проведен месячник по повышению престижа рабочих профессий, в мероприятиях которого приняло участие 3,4 тыс.обучающихся и молодежи. За январь - декабрь 2016 г. проведено 57 выездных профориентационных мероприятий с использованием ресурсов мобильных офисов с охватом 1,7 тыс. обучающихся общеобразовательных организаций. 
В ноябре - декабре 2016 г. проведен месячник по работе с инвалидами, в рамках которого 162 инвалида получили государственную услугу по профессиональной ориентации в целях  подбора подходящей профессии в соответствии с показаниями программы реабилитации инвалида. В ноябре-декабре 2016 г. проведено анкетирование обучающихся выпускных  9-х, 11-х классов на предмет выбора профессии,  сферы деятельности, профессиональной образовательной организации с охватом 6,7 тыс. обучающихся.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</si>
</sst>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#,##0.0_р_."/>
  </numFmts>
  <fonts count="35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0"/>
      <color indexed="53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81" fontId="19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181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181" fontId="30" fillId="0" borderId="10" xfId="0" applyNumberFormat="1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top"/>
    </xf>
    <xf numFmtId="181" fontId="30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182" fontId="25" fillId="0" borderId="10" xfId="0" applyNumberFormat="1" applyFont="1" applyFill="1" applyBorder="1" applyAlignment="1">
      <alignment horizontal="center" vertical="top" wrapText="1"/>
    </xf>
    <xf numFmtId="182" fontId="19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/>
    </xf>
    <xf numFmtId="182" fontId="25" fillId="0" borderId="10" xfId="0" applyNumberFormat="1" applyFont="1" applyFill="1" applyBorder="1" applyAlignment="1">
      <alignment horizontal="center" vertical="top"/>
    </xf>
    <xf numFmtId="181" fontId="25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83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/>
    </xf>
    <xf numFmtId="182" fontId="25" fillId="0" borderId="1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/>
    </xf>
    <xf numFmtId="14" fontId="19" fillId="0" borderId="13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3" xfId="0" applyNumberFormat="1" applyFont="1" applyFill="1" applyBorder="1" applyAlignment="1">
      <alignment horizontal="center" vertical="top" wrapText="1"/>
    </xf>
    <xf numFmtId="0" fontId="19" fillId="0" borderId="13" xfId="53" applyFont="1" applyFill="1" applyBorder="1" applyAlignment="1">
      <alignment horizontal="center" vertical="top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0" fontId="19" fillId="0" borderId="12" xfId="53" applyFont="1" applyFill="1" applyBorder="1" applyAlignment="1">
      <alignment horizontal="center" vertical="top" wrapText="1"/>
      <protection/>
    </xf>
    <xf numFmtId="0" fontId="18" fillId="0" borderId="0" xfId="53" applyNumberFormat="1" applyFont="1" applyFill="1" applyBorder="1" applyAlignment="1">
      <alignment horizontal="center" vertical="top" wrapText="1"/>
      <protection/>
    </xf>
    <xf numFmtId="0" fontId="18" fillId="0" borderId="0" xfId="53" applyNumberFormat="1" applyFont="1" applyFill="1" applyBorder="1" applyAlignment="1">
      <alignment horizontal="center" wrapText="1"/>
      <protection/>
    </xf>
    <xf numFmtId="0" fontId="19" fillId="0" borderId="10" xfId="53" applyNumberFormat="1" applyFont="1" applyFill="1" applyBorder="1" applyAlignment="1">
      <alignment horizontal="center" vertical="top" wrapText="1"/>
      <protection/>
    </xf>
    <xf numFmtId="0" fontId="19" fillId="0" borderId="13" xfId="53" applyNumberFormat="1" applyFont="1" applyFill="1" applyBorder="1" applyAlignment="1">
      <alignment horizontal="center" vertical="top" wrapText="1"/>
      <protection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23" fillId="0" borderId="14" xfId="53" applyFont="1" applyFill="1" applyBorder="1" applyAlignment="1">
      <alignment horizontal="center" vertical="top" wrapText="1"/>
      <protection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23" fillId="0" borderId="14" xfId="53" applyFont="1" applyFill="1" applyBorder="1" applyAlignment="1">
      <alignment horizontal="center" vertical="top" wrapText="1"/>
      <protection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 vertical="top"/>
    </xf>
    <xf numFmtId="181" fontId="19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9" fillId="0" borderId="10" xfId="0" applyNumberFormat="1" applyFont="1" applyFill="1" applyBorder="1" applyAlignment="1">
      <alignment horizontal="center" vertical="top" wrapText="1"/>
    </xf>
    <xf numFmtId="181" fontId="19" fillId="0" borderId="10" xfId="0" applyNumberFormat="1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/>
    </xf>
    <xf numFmtId="2" fontId="25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9" fillId="0" borderId="15" xfId="0" applyFont="1" applyFill="1" applyBorder="1" applyAlignment="1">
      <alignment horizontal="center" wrapText="1"/>
    </xf>
    <xf numFmtId="0" fontId="29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181" fontId="25" fillId="0" borderId="10" xfId="0" applyNumberFormat="1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&#1087;&#1086;%20&#1085;&#1086;&#1074;&#1086;&#1081;%20&#1092;&#1086;&#1088;&#1084;&#1077;\&#1059;&#1082;&#1072;&#1079;%20597%2001.01.2017-&#1086;&#1075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аз 597"/>
    </sheetNames>
    <sheetDataSet>
      <sheetData sheetId="0">
        <row r="20">
          <cell r="I20">
            <v>2104.8248399999998</v>
          </cell>
          <cell r="J20">
            <v>2104.8248399999998</v>
          </cell>
        </row>
        <row r="32">
          <cell r="I32">
            <v>1522.13751</v>
          </cell>
          <cell r="J32">
            <v>1515.23751</v>
          </cell>
        </row>
        <row r="44">
          <cell r="I44">
            <v>120.38</v>
          </cell>
          <cell r="J44">
            <v>120.38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75" zoomScaleNormal="75" zoomScalePageLayoutView="0" workbookViewId="0" topLeftCell="A1">
      <pane ySplit="6" topLeftCell="BM118" activePane="bottomLeft" state="frozen"/>
      <selection pane="topLeft" activeCell="A1" sqref="A1"/>
      <selection pane="bottomLeft" activeCell="I11" sqref="I11"/>
    </sheetView>
  </sheetViews>
  <sheetFormatPr defaultColWidth="9.125" defaultRowHeight="12.75"/>
  <cols>
    <col min="1" max="1" width="7.25390625" style="1" customWidth="1"/>
    <col min="2" max="2" width="17.375" style="1" customWidth="1"/>
    <col min="3" max="3" width="27.375" style="1" customWidth="1"/>
    <col min="4" max="4" width="9.125" style="1" customWidth="1"/>
    <col min="5" max="5" width="10.00390625" style="1" bestFit="1" customWidth="1"/>
    <col min="6" max="6" width="10.625" style="1" customWidth="1"/>
    <col min="7" max="7" width="13.625" style="1" customWidth="1"/>
    <col min="8" max="8" width="14.875" style="1" customWidth="1"/>
    <col min="9" max="9" width="6.25390625" style="1" customWidth="1"/>
    <col min="10" max="10" width="5.875" style="1" customWidth="1"/>
    <col min="11" max="11" width="16.375" style="1" customWidth="1"/>
    <col min="12" max="12" width="14.75390625" style="1" customWidth="1"/>
    <col min="13" max="13" width="13.75390625" style="1" customWidth="1"/>
    <col min="14" max="14" width="28.25390625" style="1" customWidth="1"/>
    <col min="15" max="16384" width="9.125" style="1" customWidth="1"/>
  </cols>
  <sheetData>
    <row r="1" spans="1:12" ht="48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63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4" s="2" customFormat="1" ht="34.5" customHeight="1">
      <c r="A4" s="65" t="s">
        <v>26</v>
      </c>
      <c r="B4" s="65" t="s">
        <v>3</v>
      </c>
      <c r="C4" s="65" t="s">
        <v>4</v>
      </c>
      <c r="D4" s="64" t="s">
        <v>5</v>
      </c>
      <c r="E4" s="64"/>
      <c r="F4" s="65" t="s">
        <v>8</v>
      </c>
      <c r="G4" s="65" t="s">
        <v>9</v>
      </c>
      <c r="H4" s="65" t="s">
        <v>10</v>
      </c>
      <c r="I4" s="64" t="s">
        <v>11</v>
      </c>
      <c r="J4" s="64"/>
      <c r="K4" s="49"/>
      <c r="L4" s="49"/>
      <c r="M4" s="51" t="s">
        <v>16</v>
      </c>
      <c r="N4" s="51" t="s">
        <v>2</v>
      </c>
    </row>
    <row r="5" spans="1:14" s="4" customFormat="1" ht="31.5" customHeight="1">
      <c r="A5" s="66"/>
      <c r="B5" s="66"/>
      <c r="C5" s="66"/>
      <c r="D5" s="48" t="s">
        <v>6</v>
      </c>
      <c r="E5" s="48" t="s">
        <v>7</v>
      </c>
      <c r="F5" s="66"/>
      <c r="G5" s="66"/>
      <c r="H5" s="66"/>
      <c r="I5" s="48" t="s">
        <v>12</v>
      </c>
      <c r="J5" s="48"/>
      <c r="K5" s="64" t="s">
        <v>15</v>
      </c>
      <c r="L5" s="48"/>
      <c r="M5" s="52"/>
      <c r="N5" s="52"/>
    </row>
    <row r="6" spans="1:14" ht="28.5" customHeight="1">
      <c r="A6" s="67"/>
      <c r="B6" s="67"/>
      <c r="C6" s="67"/>
      <c r="D6" s="68"/>
      <c r="E6" s="69"/>
      <c r="F6" s="67"/>
      <c r="G6" s="67"/>
      <c r="H6" s="67"/>
      <c r="I6" s="3" t="s">
        <v>13</v>
      </c>
      <c r="J6" s="3" t="s">
        <v>14</v>
      </c>
      <c r="K6" s="3" t="s">
        <v>6</v>
      </c>
      <c r="L6" s="3" t="s">
        <v>7</v>
      </c>
      <c r="M6" s="53"/>
      <c r="N6" s="53"/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9.5" customHeight="1">
      <c r="A8" s="87"/>
      <c r="B8" s="88" t="s">
        <v>17</v>
      </c>
      <c r="C8" s="89"/>
      <c r="D8" s="89"/>
      <c r="E8" s="89"/>
      <c r="F8" s="89"/>
      <c r="G8" s="90"/>
      <c r="H8" s="91" t="s">
        <v>18</v>
      </c>
      <c r="I8" s="9" t="s">
        <v>104</v>
      </c>
      <c r="J8" s="9" t="s">
        <v>104</v>
      </c>
      <c r="K8" s="16">
        <f>K9+K14+K19+K24+K29+K34+K39+K44+K49+K54+K131+K136</f>
        <v>7010745.07235</v>
      </c>
      <c r="L8" s="16">
        <f>L9+L14+L19+L24++L29+L34+L39+L44+L49+L54+L131+L136</f>
        <v>6842703.672350001</v>
      </c>
      <c r="M8" s="7">
        <f>(L8/K8)*100</f>
        <v>97.6030878563429</v>
      </c>
      <c r="N8" s="5"/>
    </row>
    <row r="9" spans="1:14" s="100" customFormat="1" ht="34.5" customHeight="1">
      <c r="A9" s="92">
        <v>1</v>
      </c>
      <c r="B9" s="93" t="s">
        <v>27</v>
      </c>
      <c r="C9" s="94"/>
      <c r="D9" s="94"/>
      <c r="E9" s="94"/>
      <c r="F9" s="94"/>
      <c r="G9" s="95"/>
      <c r="H9" s="96" t="s">
        <v>19</v>
      </c>
      <c r="I9" s="97" t="s">
        <v>104</v>
      </c>
      <c r="J9" s="97" t="s">
        <v>104</v>
      </c>
      <c r="K9" s="98">
        <v>0</v>
      </c>
      <c r="L9" s="98">
        <v>0</v>
      </c>
      <c r="M9" s="99">
        <v>0</v>
      </c>
      <c r="N9" s="51" t="s">
        <v>139</v>
      </c>
    </row>
    <row r="10" spans="1:14" ht="32.25" customHeight="1">
      <c r="A10" s="45" t="s">
        <v>54</v>
      </c>
      <c r="B10" s="59" t="s">
        <v>48</v>
      </c>
      <c r="C10" s="56" t="s">
        <v>47</v>
      </c>
      <c r="D10" s="51">
        <v>2020</v>
      </c>
      <c r="E10" s="70"/>
      <c r="F10" s="70">
        <v>-12</v>
      </c>
      <c r="G10" s="51" t="s">
        <v>111</v>
      </c>
      <c r="H10" s="3" t="s">
        <v>20</v>
      </c>
      <c r="I10" s="9" t="s">
        <v>104</v>
      </c>
      <c r="J10" s="9" t="s">
        <v>104</v>
      </c>
      <c r="K10" s="16">
        <v>0</v>
      </c>
      <c r="L10" s="16">
        <v>0</v>
      </c>
      <c r="M10" s="7">
        <v>0</v>
      </c>
      <c r="N10" s="54"/>
    </row>
    <row r="11" spans="1:14" ht="44.25" customHeight="1">
      <c r="A11" s="46"/>
      <c r="B11" s="60"/>
      <c r="C11" s="44"/>
      <c r="D11" s="54"/>
      <c r="E11" s="52"/>
      <c r="F11" s="52"/>
      <c r="G11" s="54"/>
      <c r="H11" s="3" t="s">
        <v>21</v>
      </c>
      <c r="I11" s="9" t="s">
        <v>104</v>
      </c>
      <c r="J11" s="9" t="s">
        <v>104</v>
      </c>
      <c r="K11" s="17">
        <v>0</v>
      </c>
      <c r="L11" s="17">
        <v>0</v>
      </c>
      <c r="M11" s="7">
        <v>0</v>
      </c>
      <c r="N11" s="54"/>
    </row>
    <row r="12" spans="1:14" ht="32.25" customHeight="1">
      <c r="A12" s="46"/>
      <c r="B12" s="60"/>
      <c r="C12" s="44"/>
      <c r="D12" s="54"/>
      <c r="E12" s="52"/>
      <c r="F12" s="52"/>
      <c r="G12" s="54"/>
      <c r="H12" s="4" t="s">
        <v>23</v>
      </c>
      <c r="I12" s="9" t="s">
        <v>104</v>
      </c>
      <c r="J12" s="9" t="s">
        <v>104</v>
      </c>
      <c r="K12" s="17">
        <v>0</v>
      </c>
      <c r="L12" s="17">
        <v>0</v>
      </c>
      <c r="M12" s="7">
        <v>0</v>
      </c>
      <c r="N12" s="54"/>
    </row>
    <row r="13" spans="1:14" ht="32.25" customHeight="1">
      <c r="A13" s="47"/>
      <c r="B13" s="61"/>
      <c r="C13" s="42"/>
      <c r="D13" s="55"/>
      <c r="E13" s="53"/>
      <c r="F13" s="53"/>
      <c r="G13" s="55"/>
      <c r="H13" s="3" t="s">
        <v>22</v>
      </c>
      <c r="I13" s="9" t="s">
        <v>104</v>
      </c>
      <c r="J13" s="9" t="s">
        <v>104</v>
      </c>
      <c r="K13" s="17">
        <v>0</v>
      </c>
      <c r="L13" s="17">
        <v>0</v>
      </c>
      <c r="M13" s="7">
        <v>0</v>
      </c>
      <c r="N13" s="55"/>
    </row>
    <row r="14" spans="1:14" s="100" customFormat="1" ht="41.25" customHeight="1">
      <c r="A14" s="92">
        <v>2</v>
      </c>
      <c r="B14" s="93" t="s">
        <v>77</v>
      </c>
      <c r="C14" s="94"/>
      <c r="D14" s="94"/>
      <c r="E14" s="94"/>
      <c r="F14" s="94"/>
      <c r="G14" s="95"/>
      <c r="H14" s="96" t="s">
        <v>19</v>
      </c>
      <c r="I14" s="97" t="s">
        <v>104</v>
      </c>
      <c r="J14" s="97" t="s">
        <v>104</v>
      </c>
      <c r="K14" s="98">
        <f>K15+K18</f>
        <v>922700</v>
      </c>
      <c r="L14" s="98">
        <f>L15+L18</f>
        <v>866011.2</v>
      </c>
      <c r="M14" s="99">
        <f>ROUND((L14/K14)*100,1)</f>
        <v>93.9</v>
      </c>
      <c r="N14" s="51" t="s">
        <v>0</v>
      </c>
    </row>
    <row r="15" spans="1:14" ht="38.25" customHeight="1">
      <c r="A15" s="45" t="s">
        <v>55</v>
      </c>
      <c r="B15" s="59" t="s">
        <v>49</v>
      </c>
      <c r="C15" s="56" t="s">
        <v>50</v>
      </c>
      <c r="D15" s="51">
        <v>2017</v>
      </c>
      <c r="E15" s="70"/>
      <c r="F15" s="45" t="s">
        <v>51</v>
      </c>
      <c r="G15" s="51" t="s">
        <v>111</v>
      </c>
      <c r="H15" s="3" t="s">
        <v>20</v>
      </c>
      <c r="I15" s="18" t="s">
        <v>38</v>
      </c>
      <c r="J15" s="18" t="s">
        <v>36</v>
      </c>
      <c r="K15" s="19">
        <f>K16+K17</f>
        <v>913176</v>
      </c>
      <c r="L15" s="20">
        <f>L16+L17</f>
        <v>856487.2</v>
      </c>
      <c r="M15" s="19">
        <f>L15/K15*100</f>
        <v>93.79212769498979</v>
      </c>
      <c r="N15" s="54"/>
    </row>
    <row r="16" spans="1:14" ht="45" customHeight="1">
      <c r="A16" s="46"/>
      <c r="B16" s="60"/>
      <c r="C16" s="44"/>
      <c r="D16" s="54"/>
      <c r="E16" s="52"/>
      <c r="F16" s="46"/>
      <c r="G16" s="54"/>
      <c r="H16" s="3" t="s">
        <v>21</v>
      </c>
      <c r="I16" s="9" t="s">
        <v>104</v>
      </c>
      <c r="J16" s="9" t="s">
        <v>104</v>
      </c>
      <c r="K16" s="19">
        <v>105315.2</v>
      </c>
      <c r="L16" s="19">
        <v>105315.2</v>
      </c>
      <c r="M16" s="19">
        <f>L16/K16*100</f>
        <v>100</v>
      </c>
      <c r="N16" s="54"/>
    </row>
    <row r="17" spans="1:14" ht="31.5" customHeight="1">
      <c r="A17" s="46"/>
      <c r="B17" s="60"/>
      <c r="C17" s="44"/>
      <c r="D17" s="54"/>
      <c r="E17" s="52"/>
      <c r="F17" s="46"/>
      <c r="G17" s="54"/>
      <c r="H17" s="4" t="s">
        <v>23</v>
      </c>
      <c r="I17" s="18" t="s">
        <v>38</v>
      </c>
      <c r="J17" s="18" t="s">
        <v>36</v>
      </c>
      <c r="K17" s="19">
        <v>807860.8</v>
      </c>
      <c r="L17" s="20">
        <v>751172</v>
      </c>
      <c r="M17" s="19">
        <f>L17/K17*100</f>
        <v>92.98285051088008</v>
      </c>
      <c r="N17" s="54"/>
    </row>
    <row r="18" spans="1:14" ht="50.25" customHeight="1">
      <c r="A18" s="47"/>
      <c r="B18" s="61"/>
      <c r="C18" s="42"/>
      <c r="D18" s="55"/>
      <c r="E18" s="53"/>
      <c r="F18" s="47"/>
      <c r="G18" s="55"/>
      <c r="H18" s="3" t="s">
        <v>22</v>
      </c>
      <c r="I18" s="9" t="s">
        <v>104</v>
      </c>
      <c r="J18" s="9" t="s">
        <v>104</v>
      </c>
      <c r="K18" s="19">
        <v>9524</v>
      </c>
      <c r="L18" s="19">
        <v>9524</v>
      </c>
      <c r="M18" s="19">
        <f>L18/K18*100</f>
        <v>100</v>
      </c>
      <c r="N18" s="55"/>
    </row>
    <row r="19" spans="1:14" s="100" customFormat="1" ht="56.25" customHeight="1">
      <c r="A19" s="92">
        <v>3</v>
      </c>
      <c r="B19" s="93" t="s">
        <v>67</v>
      </c>
      <c r="C19" s="94"/>
      <c r="D19" s="94"/>
      <c r="E19" s="94"/>
      <c r="F19" s="94"/>
      <c r="G19" s="95"/>
      <c r="H19" s="96" t="s">
        <v>19</v>
      </c>
      <c r="I19" s="101" t="s">
        <v>38</v>
      </c>
      <c r="J19" s="101" t="s">
        <v>52</v>
      </c>
      <c r="K19" s="102">
        <f>K20+K23</f>
        <v>1950499.96</v>
      </c>
      <c r="L19" s="102">
        <f>L20+L23</f>
        <v>1858788.2599999998</v>
      </c>
      <c r="M19" s="99">
        <f>ROUND((L19/K19)*100,1)</f>
        <v>95.3</v>
      </c>
      <c r="N19" s="51" t="s">
        <v>136</v>
      </c>
    </row>
    <row r="20" spans="1:14" ht="43.5" customHeight="1">
      <c r="A20" s="45" t="s">
        <v>56</v>
      </c>
      <c r="B20" s="59" t="s">
        <v>49</v>
      </c>
      <c r="C20" s="56" t="s">
        <v>66</v>
      </c>
      <c r="D20" s="51">
        <v>2017</v>
      </c>
      <c r="E20" s="45"/>
      <c r="F20" s="45" t="s">
        <v>51</v>
      </c>
      <c r="G20" s="51" t="s">
        <v>111</v>
      </c>
      <c r="H20" s="3" t="s">
        <v>20</v>
      </c>
      <c r="I20" s="18" t="s">
        <v>38</v>
      </c>
      <c r="J20" s="18" t="s">
        <v>52</v>
      </c>
      <c r="K20" s="21">
        <f>K21+K22</f>
        <v>1904680.5</v>
      </c>
      <c r="L20" s="21">
        <f>L21+L22</f>
        <v>1812968.7999999998</v>
      </c>
      <c r="M20" s="21">
        <f>L20/K20*100</f>
        <v>95.1849299659444</v>
      </c>
      <c r="N20" s="54"/>
    </row>
    <row r="21" spans="1:14" ht="56.25" customHeight="1">
      <c r="A21" s="46"/>
      <c r="B21" s="60"/>
      <c r="C21" s="44"/>
      <c r="D21" s="54"/>
      <c r="E21" s="46"/>
      <c r="F21" s="46"/>
      <c r="G21" s="54"/>
      <c r="H21" s="3" t="s">
        <v>21</v>
      </c>
      <c r="I21" s="9" t="s">
        <v>104</v>
      </c>
      <c r="J21" s="9" t="s">
        <v>104</v>
      </c>
      <c r="K21" s="22">
        <v>255807.9</v>
      </c>
      <c r="L21" s="22">
        <v>255807.9</v>
      </c>
      <c r="M21" s="21">
        <f>L21/K21*100</f>
        <v>100</v>
      </c>
      <c r="N21" s="54"/>
    </row>
    <row r="22" spans="1:14" ht="51" customHeight="1">
      <c r="A22" s="46"/>
      <c r="B22" s="60"/>
      <c r="C22" s="44"/>
      <c r="D22" s="54"/>
      <c r="E22" s="46"/>
      <c r="F22" s="46"/>
      <c r="G22" s="54"/>
      <c r="H22" s="4" t="s">
        <v>23</v>
      </c>
      <c r="I22" s="18" t="s">
        <v>38</v>
      </c>
      <c r="J22" s="18" t="s">
        <v>52</v>
      </c>
      <c r="K22" s="21">
        <v>1648872.6</v>
      </c>
      <c r="L22" s="21">
        <v>1557160.9</v>
      </c>
      <c r="M22" s="21">
        <f>L22/K22*100</f>
        <v>94.43791473034362</v>
      </c>
      <c r="N22" s="54"/>
    </row>
    <row r="23" spans="1:14" ht="60" customHeight="1">
      <c r="A23" s="47"/>
      <c r="B23" s="61"/>
      <c r="C23" s="42"/>
      <c r="D23" s="55"/>
      <c r="E23" s="47"/>
      <c r="F23" s="47"/>
      <c r="G23" s="55"/>
      <c r="H23" s="3" t="s">
        <v>22</v>
      </c>
      <c r="I23" s="9" t="s">
        <v>104</v>
      </c>
      <c r="J23" s="9" t="s">
        <v>104</v>
      </c>
      <c r="K23" s="21">
        <v>45819.46</v>
      </c>
      <c r="L23" s="21">
        <v>45819.46</v>
      </c>
      <c r="M23" s="21">
        <f>L23/K23*100</f>
        <v>100</v>
      </c>
      <c r="N23" s="55"/>
    </row>
    <row r="24" spans="1:14" s="100" customFormat="1" ht="56.25" customHeight="1">
      <c r="A24" s="92">
        <v>4</v>
      </c>
      <c r="B24" s="93" t="s">
        <v>68</v>
      </c>
      <c r="C24" s="94"/>
      <c r="D24" s="94"/>
      <c r="E24" s="94"/>
      <c r="F24" s="94"/>
      <c r="G24" s="95"/>
      <c r="H24" s="96" t="s">
        <v>19</v>
      </c>
      <c r="I24" s="101" t="s">
        <v>38</v>
      </c>
      <c r="J24" s="101" t="s">
        <v>53</v>
      </c>
      <c r="K24" s="102">
        <f>K25+K28</f>
        <v>197700</v>
      </c>
      <c r="L24" s="102">
        <f>L25+L28</f>
        <v>200249.90000000002</v>
      </c>
      <c r="M24" s="99">
        <f>ROUND((L24/K24)*100,1)</f>
        <v>101.3</v>
      </c>
      <c r="N24" s="51" t="s">
        <v>1</v>
      </c>
    </row>
    <row r="25" spans="1:14" ht="59.25" customHeight="1">
      <c r="A25" s="45" t="s">
        <v>57</v>
      </c>
      <c r="B25" s="59" t="s">
        <v>49</v>
      </c>
      <c r="C25" s="56" t="s">
        <v>65</v>
      </c>
      <c r="D25" s="51">
        <v>2017</v>
      </c>
      <c r="E25" s="45"/>
      <c r="F25" s="45" t="s">
        <v>51</v>
      </c>
      <c r="G25" s="51" t="s">
        <v>111</v>
      </c>
      <c r="H25" s="3" t="s">
        <v>20</v>
      </c>
      <c r="I25" s="18" t="s">
        <v>38</v>
      </c>
      <c r="J25" s="18" t="s">
        <v>53</v>
      </c>
      <c r="K25" s="19">
        <f>K26+K27</f>
        <v>179986</v>
      </c>
      <c r="L25" s="20">
        <f>L26+L27</f>
        <v>182535.90000000002</v>
      </c>
      <c r="M25" s="19">
        <f>L25/K25*100</f>
        <v>101.41672130054562</v>
      </c>
      <c r="N25" s="54"/>
    </row>
    <row r="26" spans="1:14" ht="50.25" customHeight="1">
      <c r="A26" s="46"/>
      <c r="B26" s="60"/>
      <c r="C26" s="44"/>
      <c r="D26" s="54"/>
      <c r="E26" s="46"/>
      <c r="F26" s="46"/>
      <c r="G26" s="54"/>
      <c r="H26" s="3" t="s">
        <v>21</v>
      </c>
      <c r="I26" s="9" t="s">
        <v>104</v>
      </c>
      <c r="J26" s="9" t="s">
        <v>104</v>
      </c>
      <c r="K26" s="20">
        <v>22426.2</v>
      </c>
      <c r="L26" s="20">
        <v>22426.2</v>
      </c>
      <c r="M26" s="19">
        <f>L26/K26*100</f>
        <v>100</v>
      </c>
      <c r="N26" s="54"/>
    </row>
    <row r="27" spans="1:14" ht="50.25" customHeight="1">
      <c r="A27" s="46"/>
      <c r="B27" s="60"/>
      <c r="C27" s="44"/>
      <c r="D27" s="54"/>
      <c r="E27" s="46"/>
      <c r="F27" s="46"/>
      <c r="G27" s="54"/>
      <c r="H27" s="4" t="s">
        <v>23</v>
      </c>
      <c r="I27" s="18" t="s">
        <v>38</v>
      </c>
      <c r="J27" s="18" t="s">
        <v>53</v>
      </c>
      <c r="K27" s="19">
        <v>157559.8</v>
      </c>
      <c r="L27" s="20">
        <v>160109.7</v>
      </c>
      <c r="M27" s="19">
        <f>L27/K27*100</f>
        <v>101.61836966028137</v>
      </c>
      <c r="N27" s="54"/>
    </row>
    <row r="28" spans="1:14" ht="72.75" customHeight="1">
      <c r="A28" s="47"/>
      <c r="B28" s="61"/>
      <c r="C28" s="42"/>
      <c r="D28" s="55"/>
      <c r="E28" s="47"/>
      <c r="F28" s="47"/>
      <c r="G28" s="55"/>
      <c r="H28" s="3" t="s">
        <v>22</v>
      </c>
      <c r="I28" s="9" t="s">
        <v>104</v>
      </c>
      <c r="J28" s="9" t="s">
        <v>104</v>
      </c>
      <c r="K28" s="19">
        <v>17714</v>
      </c>
      <c r="L28" s="19">
        <v>17714</v>
      </c>
      <c r="M28" s="19">
        <f>L28/K28*100</f>
        <v>100</v>
      </c>
      <c r="N28" s="55"/>
    </row>
    <row r="29" spans="1:14" s="100" customFormat="1" ht="54.75" customHeight="1">
      <c r="A29" s="92">
        <v>5</v>
      </c>
      <c r="B29" s="103" t="s">
        <v>69</v>
      </c>
      <c r="C29" s="104"/>
      <c r="D29" s="104"/>
      <c r="E29" s="104"/>
      <c r="F29" s="104"/>
      <c r="G29" s="105"/>
      <c r="H29" s="96" t="s">
        <v>19</v>
      </c>
      <c r="I29" s="101" t="s">
        <v>35</v>
      </c>
      <c r="J29" s="101" t="s">
        <v>36</v>
      </c>
      <c r="K29" s="98">
        <f>K30+K33</f>
        <v>745800</v>
      </c>
      <c r="L29" s="98">
        <f>L30+L33</f>
        <v>715171.7000000001</v>
      </c>
      <c r="M29" s="99">
        <f>ROUND((L29/K29)*100,1)</f>
        <v>95.9</v>
      </c>
      <c r="N29" s="51" t="s">
        <v>114</v>
      </c>
    </row>
    <row r="30" spans="1:14" ht="56.25" customHeight="1">
      <c r="A30" s="45" t="s">
        <v>147</v>
      </c>
      <c r="B30" s="51" t="s">
        <v>79</v>
      </c>
      <c r="C30" s="56" t="s">
        <v>74</v>
      </c>
      <c r="D30" s="51">
        <v>2017</v>
      </c>
      <c r="E30" s="70"/>
      <c r="F30" s="45" t="s">
        <v>34</v>
      </c>
      <c r="G30" s="51" t="s">
        <v>111</v>
      </c>
      <c r="H30" s="3" t="s">
        <v>20</v>
      </c>
      <c r="I30" s="18" t="s">
        <v>35</v>
      </c>
      <c r="J30" s="18" t="s">
        <v>36</v>
      </c>
      <c r="K30" s="23">
        <v>688400</v>
      </c>
      <c r="L30" s="23">
        <v>649701.3</v>
      </c>
      <c r="M30" s="23">
        <f>L30/K30*100</f>
        <v>94.37845729227195</v>
      </c>
      <c r="N30" s="54"/>
    </row>
    <row r="31" spans="1:14" ht="59.25" customHeight="1">
      <c r="A31" s="46"/>
      <c r="B31" s="75"/>
      <c r="C31" s="73"/>
      <c r="D31" s="71"/>
      <c r="E31" s="52"/>
      <c r="F31" s="71"/>
      <c r="G31" s="54"/>
      <c r="H31" s="3" t="s">
        <v>21</v>
      </c>
      <c r="I31" s="18" t="s">
        <v>35</v>
      </c>
      <c r="J31" s="18" t="s">
        <v>36</v>
      </c>
      <c r="K31" s="24">
        <v>83017.4</v>
      </c>
      <c r="L31" s="23">
        <v>83017.4</v>
      </c>
      <c r="M31" s="23">
        <f>L31/K31*100</f>
        <v>100</v>
      </c>
      <c r="N31" s="54"/>
    </row>
    <row r="32" spans="1:14" ht="48.75" customHeight="1">
      <c r="A32" s="46"/>
      <c r="B32" s="75"/>
      <c r="C32" s="73"/>
      <c r="D32" s="71"/>
      <c r="E32" s="52"/>
      <c r="F32" s="71"/>
      <c r="G32" s="54"/>
      <c r="H32" s="4" t="s">
        <v>23</v>
      </c>
      <c r="I32" s="18" t="s">
        <v>35</v>
      </c>
      <c r="J32" s="18" t="s">
        <v>36</v>
      </c>
      <c r="K32" s="23">
        <v>280909.5</v>
      </c>
      <c r="L32" s="23">
        <v>280909.5</v>
      </c>
      <c r="M32" s="23">
        <f>L32/K32*100</f>
        <v>100</v>
      </c>
      <c r="N32" s="54"/>
    </row>
    <row r="33" spans="1:14" ht="53.25" customHeight="1">
      <c r="A33" s="47"/>
      <c r="B33" s="76"/>
      <c r="C33" s="74"/>
      <c r="D33" s="72"/>
      <c r="E33" s="53"/>
      <c r="F33" s="72"/>
      <c r="G33" s="55"/>
      <c r="H33" s="3" t="s">
        <v>22</v>
      </c>
      <c r="I33" s="18" t="s">
        <v>35</v>
      </c>
      <c r="J33" s="18" t="s">
        <v>36</v>
      </c>
      <c r="K33" s="24">
        <v>57400</v>
      </c>
      <c r="L33" s="23">
        <v>65470.4</v>
      </c>
      <c r="M33" s="23">
        <f>L33/K33*100</f>
        <v>114.05993031358885</v>
      </c>
      <c r="N33" s="55"/>
    </row>
    <row r="34" spans="1:14" s="100" customFormat="1" ht="83.25" customHeight="1">
      <c r="A34" s="92">
        <v>6</v>
      </c>
      <c r="B34" s="103" t="s">
        <v>28</v>
      </c>
      <c r="C34" s="104"/>
      <c r="D34" s="104"/>
      <c r="E34" s="104"/>
      <c r="F34" s="104"/>
      <c r="G34" s="105"/>
      <c r="H34" s="96" t="s">
        <v>19</v>
      </c>
      <c r="I34" s="106" t="s">
        <v>41</v>
      </c>
      <c r="J34" s="107" t="s">
        <v>44</v>
      </c>
      <c r="K34" s="108">
        <f>K35+K38</f>
        <v>1010700</v>
      </c>
      <c r="L34" s="108">
        <f>L35+L38</f>
        <v>1012764.7999999999</v>
      </c>
      <c r="M34" s="99">
        <f>ROUND((L34/K34)*100,1)</f>
        <v>100.2</v>
      </c>
      <c r="N34" s="51" t="s">
        <v>137</v>
      </c>
    </row>
    <row r="35" spans="1:14" ht="49.5" customHeight="1">
      <c r="A35" s="45" t="s">
        <v>58</v>
      </c>
      <c r="B35" s="51" t="s">
        <v>42</v>
      </c>
      <c r="C35" s="56" t="s">
        <v>70</v>
      </c>
      <c r="D35" s="51">
        <v>2017</v>
      </c>
      <c r="E35" s="70"/>
      <c r="F35" s="45" t="s">
        <v>43</v>
      </c>
      <c r="G35" s="51" t="s">
        <v>111</v>
      </c>
      <c r="H35" s="3" t="s">
        <v>20</v>
      </c>
      <c r="I35" s="25" t="s">
        <v>41</v>
      </c>
      <c r="J35" s="10" t="s">
        <v>44</v>
      </c>
      <c r="K35" s="26">
        <v>869700</v>
      </c>
      <c r="L35" s="26">
        <v>872765.2</v>
      </c>
      <c r="M35" s="27">
        <f>L35/K35*100</f>
        <v>100.35244337127745</v>
      </c>
      <c r="N35" s="54"/>
    </row>
    <row r="36" spans="1:14" ht="58.5" customHeight="1">
      <c r="A36" s="46"/>
      <c r="B36" s="54"/>
      <c r="C36" s="44"/>
      <c r="D36" s="54"/>
      <c r="E36" s="52"/>
      <c r="F36" s="46"/>
      <c r="G36" s="54"/>
      <c r="H36" s="3" t="s">
        <v>21</v>
      </c>
      <c r="I36" s="25" t="s">
        <v>41</v>
      </c>
      <c r="J36" s="10" t="s">
        <v>44</v>
      </c>
      <c r="K36" s="26">
        <v>8601.7</v>
      </c>
      <c r="L36" s="26">
        <v>8601.7</v>
      </c>
      <c r="M36" s="27">
        <f>L36/K36*100</f>
        <v>100</v>
      </c>
      <c r="N36" s="54"/>
    </row>
    <row r="37" spans="1:14" ht="41.25" customHeight="1">
      <c r="A37" s="46"/>
      <c r="B37" s="54"/>
      <c r="C37" s="44"/>
      <c r="D37" s="54"/>
      <c r="E37" s="52"/>
      <c r="F37" s="46"/>
      <c r="G37" s="54"/>
      <c r="H37" s="4" t="s">
        <v>23</v>
      </c>
      <c r="I37" s="25" t="s">
        <v>41</v>
      </c>
      <c r="J37" s="10" t="s">
        <v>44</v>
      </c>
      <c r="K37" s="26">
        <v>80498.3</v>
      </c>
      <c r="L37" s="26">
        <v>75650.9</v>
      </c>
      <c r="M37" s="27">
        <f>L37/K37*100</f>
        <v>93.97825792594377</v>
      </c>
      <c r="N37" s="54"/>
    </row>
    <row r="38" spans="1:14" ht="96.75" customHeight="1">
      <c r="A38" s="47"/>
      <c r="B38" s="55"/>
      <c r="C38" s="42"/>
      <c r="D38" s="55"/>
      <c r="E38" s="53"/>
      <c r="F38" s="47"/>
      <c r="G38" s="55"/>
      <c r="H38" s="3" t="s">
        <v>22</v>
      </c>
      <c r="I38" s="25" t="s">
        <v>41</v>
      </c>
      <c r="J38" s="10" t="s">
        <v>44</v>
      </c>
      <c r="K38" s="26">
        <v>141000</v>
      </c>
      <c r="L38" s="26">
        <v>139999.6</v>
      </c>
      <c r="M38" s="27">
        <f>L38/K38*100</f>
        <v>99.29049645390072</v>
      </c>
      <c r="N38" s="55"/>
    </row>
    <row r="39" spans="1:14" s="100" customFormat="1" ht="63" customHeight="1">
      <c r="A39" s="92">
        <v>7</v>
      </c>
      <c r="B39" s="103" t="s">
        <v>29</v>
      </c>
      <c r="C39" s="104"/>
      <c r="D39" s="104"/>
      <c r="E39" s="104"/>
      <c r="F39" s="104"/>
      <c r="G39" s="105"/>
      <c r="H39" s="96" t="s">
        <v>19</v>
      </c>
      <c r="I39" s="106" t="s">
        <v>41</v>
      </c>
      <c r="J39" s="107" t="s">
        <v>44</v>
      </c>
      <c r="K39" s="108">
        <f>K40+K43</f>
        <v>1665300</v>
      </c>
      <c r="L39" s="108">
        <f>L40+L43</f>
        <v>1688315.5999999999</v>
      </c>
      <c r="M39" s="99">
        <f>ROUND((L39/K39)*100,1)</f>
        <v>101.4</v>
      </c>
      <c r="N39" s="51" t="s">
        <v>137</v>
      </c>
    </row>
    <row r="40" spans="1:14" ht="57" customHeight="1">
      <c r="A40" s="45" t="s">
        <v>59</v>
      </c>
      <c r="B40" s="51" t="s">
        <v>42</v>
      </c>
      <c r="C40" s="56" t="s">
        <v>71</v>
      </c>
      <c r="D40" s="51">
        <v>2017</v>
      </c>
      <c r="E40" s="70"/>
      <c r="F40" s="45" t="s">
        <v>43</v>
      </c>
      <c r="G40" s="51" t="s">
        <v>111</v>
      </c>
      <c r="H40" s="3" t="s">
        <v>20</v>
      </c>
      <c r="I40" s="25" t="s">
        <v>41</v>
      </c>
      <c r="J40" s="10" t="s">
        <v>44</v>
      </c>
      <c r="K40" s="23">
        <v>1523400</v>
      </c>
      <c r="L40" s="23">
        <v>1547113.7</v>
      </c>
      <c r="M40" s="13">
        <f>L40/K40*100</f>
        <v>101.55662990678745</v>
      </c>
      <c r="N40" s="54"/>
    </row>
    <row r="41" spans="1:14" ht="65.25" customHeight="1">
      <c r="A41" s="46"/>
      <c r="B41" s="54"/>
      <c r="C41" s="44"/>
      <c r="D41" s="54"/>
      <c r="E41" s="52"/>
      <c r="F41" s="46"/>
      <c r="G41" s="54"/>
      <c r="H41" s="3" t="s">
        <v>21</v>
      </c>
      <c r="I41" s="25" t="s">
        <v>41</v>
      </c>
      <c r="J41" s="10" t="s">
        <v>44</v>
      </c>
      <c r="K41" s="23">
        <v>18233.9</v>
      </c>
      <c r="L41" s="23">
        <v>18233.9</v>
      </c>
      <c r="M41" s="13">
        <f>L41/K41*100</f>
        <v>100</v>
      </c>
      <c r="N41" s="54"/>
    </row>
    <row r="42" spans="1:14" ht="65.25" customHeight="1">
      <c r="A42" s="46"/>
      <c r="B42" s="54"/>
      <c r="C42" s="44"/>
      <c r="D42" s="54"/>
      <c r="E42" s="52"/>
      <c r="F42" s="46"/>
      <c r="G42" s="54"/>
      <c r="H42" s="4" t="s">
        <v>23</v>
      </c>
      <c r="I42" s="25" t="s">
        <v>41</v>
      </c>
      <c r="J42" s="10" t="s">
        <v>44</v>
      </c>
      <c r="K42" s="23">
        <v>165566.1</v>
      </c>
      <c r="L42" s="23">
        <v>158878.2</v>
      </c>
      <c r="M42" s="13">
        <f>L42/K42*100</f>
        <v>95.96058613448044</v>
      </c>
      <c r="N42" s="54"/>
    </row>
    <row r="43" spans="1:14" ht="66.75" customHeight="1">
      <c r="A43" s="47"/>
      <c r="B43" s="55"/>
      <c r="C43" s="42"/>
      <c r="D43" s="55"/>
      <c r="E43" s="53"/>
      <c r="F43" s="47"/>
      <c r="G43" s="55"/>
      <c r="H43" s="3" t="s">
        <v>22</v>
      </c>
      <c r="I43" s="25" t="s">
        <v>41</v>
      </c>
      <c r="J43" s="10" t="s">
        <v>44</v>
      </c>
      <c r="K43" s="23">
        <v>141900</v>
      </c>
      <c r="L43" s="23">
        <v>141201.9</v>
      </c>
      <c r="M43" s="13">
        <f>L43/K43*100</f>
        <v>99.50803382663848</v>
      </c>
      <c r="N43" s="55"/>
    </row>
    <row r="44" spans="1:14" s="100" customFormat="1" ht="54.75" customHeight="1">
      <c r="A44" s="92">
        <v>8</v>
      </c>
      <c r="B44" s="103" t="s">
        <v>30</v>
      </c>
      <c r="C44" s="104"/>
      <c r="D44" s="104"/>
      <c r="E44" s="104"/>
      <c r="F44" s="104"/>
      <c r="G44" s="105"/>
      <c r="H44" s="96" t="s">
        <v>19</v>
      </c>
      <c r="I44" s="106" t="s">
        <v>41</v>
      </c>
      <c r="J44" s="107" t="s">
        <v>44</v>
      </c>
      <c r="K44" s="108">
        <f>K45+K48</f>
        <v>375500</v>
      </c>
      <c r="L44" s="108">
        <f>L45+L48</f>
        <v>376937.2</v>
      </c>
      <c r="M44" s="99">
        <f>ROUND((L44/K44)*100,1)</f>
        <v>100.4</v>
      </c>
      <c r="N44" s="51" t="s">
        <v>137</v>
      </c>
    </row>
    <row r="45" spans="1:14" ht="57" customHeight="1">
      <c r="A45" s="45" t="s">
        <v>60</v>
      </c>
      <c r="B45" s="51" t="s">
        <v>42</v>
      </c>
      <c r="C45" s="56" t="s">
        <v>72</v>
      </c>
      <c r="D45" s="51">
        <v>2017</v>
      </c>
      <c r="E45" s="70"/>
      <c r="F45" s="45" t="s">
        <v>43</v>
      </c>
      <c r="G45" s="51" t="s">
        <v>111</v>
      </c>
      <c r="H45" s="3" t="s">
        <v>20</v>
      </c>
      <c r="I45" s="25" t="s">
        <v>41</v>
      </c>
      <c r="J45" s="10" t="s">
        <v>44</v>
      </c>
      <c r="K45" s="23">
        <v>350100</v>
      </c>
      <c r="L45" s="23">
        <v>351928.3</v>
      </c>
      <c r="M45" s="13">
        <f>L45/K45*100</f>
        <v>100.52222222222223</v>
      </c>
      <c r="N45" s="54"/>
    </row>
    <row r="46" spans="1:14" ht="42.75" customHeight="1">
      <c r="A46" s="46"/>
      <c r="B46" s="54"/>
      <c r="C46" s="44"/>
      <c r="D46" s="54"/>
      <c r="E46" s="52"/>
      <c r="F46" s="46"/>
      <c r="G46" s="54"/>
      <c r="H46" s="3" t="s">
        <v>21</v>
      </c>
      <c r="I46" s="25" t="s">
        <v>41</v>
      </c>
      <c r="J46" s="10" t="s">
        <v>44</v>
      </c>
      <c r="K46" s="23">
        <v>11965</v>
      </c>
      <c r="L46" s="23">
        <v>11965</v>
      </c>
      <c r="M46" s="13">
        <f>L46/K46*100</f>
        <v>100</v>
      </c>
      <c r="N46" s="54"/>
    </row>
    <row r="47" spans="1:14" ht="66" customHeight="1">
      <c r="A47" s="46"/>
      <c r="B47" s="54"/>
      <c r="C47" s="44"/>
      <c r="D47" s="54"/>
      <c r="E47" s="52"/>
      <c r="F47" s="46"/>
      <c r="G47" s="54"/>
      <c r="H47" s="4" t="s">
        <v>23</v>
      </c>
      <c r="I47" s="25" t="s">
        <v>41</v>
      </c>
      <c r="J47" s="10" t="s">
        <v>44</v>
      </c>
      <c r="K47" s="23">
        <v>106335</v>
      </c>
      <c r="L47" s="23">
        <v>104040.6</v>
      </c>
      <c r="M47" s="13">
        <f>L47/K47*100</f>
        <v>97.84229087318381</v>
      </c>
      <c r="N47" s="54"/>
    </row>
    <row r="48" spans="1:14" ht="72" customHeight="1">
      <c r="A48" s="47"/>
      <c r="B48" s="55"/>
      <c r="C48" s="42"/>
      <c r="D48" s="55"/>
      <c r="E48" s="53"/>
      <c r="F48" s="47"/>
      <c r="G48" s="55"/>
      <c r="H48" s="3" t="s">
        <v>22</v>
      </c>
      <c r="I48" s="25" t="s">
        <v>41</v>
      </c>
      <c r="J48" s="10" t="s">
        <v>44</v>
      </c>
      <c r="K48" s="23">
        <v>25400</v>
      </c>
      <c r="L48" s="23">
        <v>25008.9</v>
      </c>
      <c r="M48" s="13">
        <f>L48/K48*100</f>
        <v>98.46023622047244</v>
      </c>
      <c r="N48" s="55"/>
    </row>
    <row r="49" spans="1:14" s="100" customFormat="1" ht="55.5" customHeight="1">
      <c r="A49" s="92">
        <v>9</v>
      </c>
      <c r="B49" s="103" t="s">
        <v>31</v>
      </c>
      <c r="C49" s="104"/>
      <c r="D49" s="104"/>
      <c r="E49" s="104"/>
      <c r="F49" s="104"/>
      <c r="G49" s="105"/>
      <c r="H49" s="96" t="s">
        <v>19</v>
      </c>
      <c r="I49" s="109">
        <v>0</v>
      </c>
      <c r="J49" s="109">
        <v>0</v>
      </c>
      <c r="K49" s="108">
        <f>K50+K53</f>
        <v>134200</v>
      </c>
      <c r="L49" s="108">
        <f>L50+L53</f>
        <v>116400</v>
      </c>
      <c r="M49" s="99">
        <f>ROUND((L49/K49)*100,1)</f>
        <v>86.7</v>
      </c>
      <c r="N49" s="56" t="s">
        <v>113</v>
      </c>
    </row>
    <row r="50" spans="1:14" ht="84" customHeight="1">
      <c r="A50" s="45" t="s">
        <v>61</v>
      </c>
      <c r="B50" s="51" t="s">
        <v>45</v>
      </c>
      <c r="C50" s="56" t="s">
        <v>73</v>
      </c>
      <c r="D50" s="51">
        <v>2017</v>
      </c>
      <c r="E50" s="51"/>
      <c r="F50" s="45" t="s">
        <v>46</v>
      </c>
      <c r="G50" s="51" t="s">
        <v>111</v>
      </c>
      <c r="H50" s="3" t="s">
        <v>20</v>
      </c>
      <c r="I50" s="28">
        <v>0</v>
      </c>
      <c r="J50" s="28">
        <v>0</v>
      </c>
      <c r="K50" s="29">
        <f>K51+K52</f>
        <v>127400</v>
      </c>
      <c r="L50" s="29">
        <f>L51+L52</f>
        <v>103413.4614</v>
      </c>
      <c r="M50" s="7">
        <f>ROUND((L50/K50)*100,1)</f>
        <v>81.2</v>
      </c>
      <c r="N50" s="44"/>
    </row>
    <row r="51" spans="1:14" ht="61.5" customHeight="1">
      <c r="A51" s="46"/>
      <c r="B51" s="54"/>
      <c r="C51" s="44"/>
      <c r="D51" s="54"/>
      <c r="E51" s="54"/>
      <c r="F51" s="46"/>
      <c r="G51" s="54"/>
      <c r="H51" s="3" t="s">
        <v>21</v>
      </c>
      <c r="I51" s="3">
        <v>10</v>
      </c>
      <c r="J51" s="3">
        <v>2</v>
      </c>
      <c r="K51" s="29">
        <v>0</v>
      </c>
      <c r="L51" s="29">
        <v>0</v>
      </c>
      <c r="M51" s="7">
        <v>0</v>
      </c>
      <c r="N51" s="44"/>
    </row>
    <row r="52" spans="1:14" ht="88.5" customHeight="1">
      <c r="A52" s="46"/>
      <c r="B52" s="54"/>
      <c r="C52" s="44"/>
      <c r="D52" s="54"/>
      <c r="E52" s="54"/>
      <c r="F52" s="46"/>
      <c r="G52" s="54"/>
      <c r="H52" s="4" t="s">
        <v>23</v>
      </c>
      <c r="I52" s="3">
        <v>10</v>
      </c>
      <c r="J52" s="3">
        <v>2</v>
      </c>
      <c r="K52" s="29">
        <f>134200-K53</f>
        <v>127400</v>
      </c>
      <c r="L52" s="29">
        <f>116400-L53</f>
        <v>103413.4614</v>
      </c>
      <c r="M52" s="7">
        <f>ROUND((L52/K52)*100,1)</f>
        <v>81.2</v>
      </c>
      <c r="N52" s="44"/>
    </row>
    <row r="53" spans="1:14" ht="90" customHeight="1">
      <c r="A53" s="47"/>
      <c r="B53" s="55"/>
      <c r="C53" s="42"/>
      <c r="D53" s="55"/>
      <c r="E53" s="55"/>
      <c r="F53" s="47"/>
      <c r="G53" s="55"/>
      <c r="H53" s="3" t="s">
        <v>22</v>
      </c>
      <c r="I53" s="9" t="s">
        <v>104</v>
      </c>
      <c r="J53" s="9" t="s">
        <v>104</v>
      </c>
      <c r="K53" s="29">
        <v>6800</v>
      </c>
      <c r="L53" s="29">
        <f>(9648.8+325.5)*1.302</f>
        <v>12986.5386</v>
      </c>
      <c r="M53" s="7">
        <f>ROUND((L53/K53)*100,1)</f>
        <v>191</v>
      </c>
      <c r="N53" s="42"/>
    </row>
    <row r="54" spans="1:14" ht="28.5" customHeight="1">
      <c r="A54" s="87">
        <v>10</v>
      </c>
      <c r="B54" s="110" t="s">
        <v>32</v>
      </c>
      <c r="C54" s="111"/>
      <c r="D54" s="111"/>
      <c r="E54" s="111"/>
      <c r="F54" s="111"/>
      <c r="G54" s="112"/>
      <c r="H54" s="3" t="s">
        <v>19</v>
      </c>
      <c r="I54" s="28"/>
      <c r="J54" s="28"/>
      <c r="K54" s="17">
        <f>K55+K60+K65+K70+K75+K80+K85+K96+K101+K106+K111+K116+K121+K126</f>
        <v>6121.21235</v>
      </c>
      <c r="L54" s="17">
        <f>L55+L60+L65+L70+L75+L80+L85+L91+L96+L101+L106+L111+L116+L121+L126</f>
        <v>5861.112349999999</v>
      </c>
      <c r="M54" s="7">
        <f>ROUND((L54/K54)*100,1)</f>
        <v>95.8</v>
      </c>
      <c r="N54" s="6"/>
    </row>
    <row r="55" spans="1:14" s="100" customFormat="1" ht="66.75" customHeight="1">
      <c r="A55" s="113" t="s">
        <v>62</v>
      </c>
      <c r="B55" s="114" t="s">
        <v>80</v>
      </c>
      <c r="C55" s="115"/>
      <c r="D55" s="115"/>
      <c r="E55" s="115"/>
      <c r="F55" s="115"/>
      <c r="G55" s="116"/>
      <c r="H55" s="96" t="s">
        <v>19</v>
      </c>
      <c r="I55" s="117" t="s">
        <v>104</v>
      </c>
      <c r="J55" s="117" t="s">
        <v>104</v>
      </c>
      <c r="K55" s="98">
        <v>0</v>
      </c>
      <c r="L55" s="98">
        <v>0</v>
      </c>
      <c r="M55" s="99">
        <v>0</v>
      </c>
      <c r="N55" s="43" t="s">
        <v>177</v>
      </c>
    </row>
    <row r="56" spans="1:14" ht="104.25" customHeight="1">
      <c r="A56" s="45" t="s">
        <v>148</v>
      </c>
      <c r="B56" s="51" t="s">
        <v>82</v>
      </c>
      <c r="C56" s="58" t="s">
        <v>81</v>
      </c>
      <c r="D56" s="51">
        <v>2020</v>
      </c>
      <c r="E56" s="51"/>
      <c r="F56" s="45" t="s">
        <v>103</v>
      </c>
      <c r="G56" s="51" t="s">
        <v>111</v>
      </c>
      <c r="H56" s="3" t="s">
        <v>20</v>
      </c>
      <c r="I56" s="30" t="s">
        <v>104</v>
      </c>
      <c r="J56" s="30" t="s">
        <v>104</v>
      </c>
      <c r="K56" s="16">
        <v>0</v>
      </c>
      <c r="L56" s="16">
        <v>0</v>
      </c>
      <c r="M56" s="7">
        <v>0</v>
      </c>
      <c r="N56" s="54"/>
    </row>
    <row r="57" spans="1:14" ht="93" customHeight="1">
      <c r="A57" s="46"/>
      <c r="B57" s="52"/>
      <c r="C57" s="52"/>
      <c r="D57" s="52"/>
      <c r="E57" s="52"/>
      <c r="F57" s="46"/>
      <c r="G57" s="54"/>
      <c r="H57" s="3" t="s">
        <v>21</v>
      </c>
      <c r="I57" s="30" t="s">
        <v>104</v>
      </c>
      <c r="J57" s="30" t="s">
        <v>104</v>
      </c>
      <c r="K57" s="16">
        <v>0</v>
      </c>
      <c r="L57" s="16">
        <v>0</v>
      </c>
      <c r="M57" s="7">
        <v>0</v>
      </c>
      <c r="N57" s="54"/>
    </row>
    <row r="58" spans="1:14" ht="95.25" customHeight="1">
      <c r="A58" s="46"/>
      <c r="B58" s="52"/>
      <c r="C58" s="52"/>
      <c r="D58" s="52"/>
      <c r="E58" s="52"/>
      <c r="F58" s="46"/>
      <c r="G58" s="54"/>
      <c r="H58" s="4" t="s">
        <v>23</v>
      </c>
      <c r="I58" s="30" t="s">
        <v>104</v>
      </c>
      <c r="J58" s="30" t="s">
        <v>104</v>
      </c>
      <c r="K58" s="16">
        <v>0</v>
      </c>
      <c r="L58" s="16">
        <v>0</v>
      </c>
      <c r="M58" s="7">
        <v>0</v>
      </c>
      <c r="N58" s="54"/>
    </row>
    <row r="59" spans="1:14" ht="223.5" customHeight="1">
      <c r="A59" s="47"/>
      <c r="B59" s="53"/>
      <c r="C59" s="53"/>
      <c r="D59" s="53"/>
      <c r="E59" s="53"/>
      <c r="F59" s="47"/>
      <c r="G59" s="55"/>
      <c r="H59" s="3" t="s">
        <v>22</v>
      </c>
      <c r="I59" s="30" t="s">
        <v>104</v>
      </c>
      <c r="J59" s="30" t="s">
        <v>104</v>
      </c>
      <c r="K59" s="16">
        <v>0</v>
      </c>
      <c r="L59" s="16">
        <v>0</v>
      </c>
      <c r="M59" s="7">
        <v>0</v>
      </c>
      <c r="N59" s="55"/>
    </row>
    <row r="60" spans="1:14" s="119" customFormat="1" ht="70.5" customHeight="1">
      <c r="A60" s="113" t="s">
        <v>149</v>
      </c>
      <c r="B60" s="114" t="s">
        <v>83</v>
      </c>
      <c r="C60" s="115"/>
      <c r="D60" s="115"/>
      <c r="E60" s="115"/>
      <c r="F60" s="115"/>
      <c r="G60" s="116"/>
      <c r="H60" s="96" t="s">
        <v>19</v>
      </c>
      <c r="I60" s="107" t="s">
        <v>53</v>
      </c>
      <c r="J60" s="107" t="s">
        <v>36</v>
      </c>
      <c r="K60" s="118">
        <f>K61+K64</f>
        <v>53.6</v>
      </c>
      <c r="L60" s="118">
        <f>L61+L64</f>
        <v>26.3</v>
      </c>
      <c r="M60" s="99">
        <f>ROUND((L60/K60)*100,1)</f>
        <v>49.1</v>
      </c>
      <c r="N60" s="51" t="s">
        <v>118</v>
      </c>
    </row>
    <row r="61" spans="1:14" s="8" customFormat="1" ht="25.5">
      <c r="A61" s="45" t="s">
        <v>150</v>
      </c>
      <c r="B61" s="51" t="s">
        <v>82</v>
      </c>
      <c r="C61" s="58" t="s">
        <v>84</v>
      </c>
      <c r="D61" s="51">
        <v>2020</v>
      </c>
      <c r="E61" s="51"/>
      <c r="F61" s="45" t="s">
        <v>103</v>
      </c>
      <c r="G61" s="51" t="s">
        <v>111</v>
      </c>
      <c r="H61" s="3" t="s">
        <v>20</v>
      </c>
      <c r="I61" s="10" t="s">
        <v>53</v>
      </c>
      <c r="J61" s="10" t="s">
        <v>36</v>
      </c>
      <c r="K61" s="15">
        <v>53.6</v>
      </c>
      <c r="L61" s="15">
        <v>26.3</v>
      </c>
      <c r="M61" s="7">
        <f>ROUND((L61/K61)*100,1)</f>
        <v>49.1</v>
      </c>
      <c r="N61" s="52"/>
    </row>
    <row r="62" spans="1:14" ht="38.25">
      <c r="A62" s="46"/>
      <c r="B62" s="52"/>
      <c r="C62" s="52"/>
      <c r="D62" s="52"/>
      <c r="E62" s="52"/>
      <c r="F62" s="46"/>
      <c r="G62" s="54"/>
      <c r="H62" s="3" t="s">
        <v>21</v>
      </c>
      <c r="I62" s="9" t="s">
        <v>104</v>
      </c>
      <c r="J62" s="9" t="s">
        <v>104</v>
      </c>
      <c r="K62" s="13">
        <v>0</v>
      </c>
      <c r="L62" s="13">
        <v>0</v>
      </c>
      <c r="M62" s="7">
        <v>0</v>
      </c>
      <c r="N62" s="52"/>
    </row>
    <row r="63" spans="1:14" ht="25.5">
      <c r="A63" s="46"/>
      <c r="B63" s="52"/>
      <c r="C63" s="52"/>
      <c r="D63" s="52"/>
      <c r="E63" s="52"/>
      <c r="F63" s="46"/>
      <c r="G63" s="54"/>
      <c r="H63" s="4" t="s">
        <v>23</v>
      </c>
      <c r="I63" s="10" t="s">
        <v>53</v>
      </c>
      <c r="J63" s="10" t="s">
        <v>36</v>
      </c>
      <c r="K63" s="15">
        <v>53.6</v>
      </c>
      <c r="L63" s="15">
        <v>26.3</v>
      </c>
      <c r="M63" s="7">
        <f>ROUND((L63/K63)*100,1)</f>
        <v>49.1</v>
      </c>
      <c r="N63" s="52"/>
    </row>
    <row r="64" spans="1:14" ht="69.75" customHeight="1">
      <c r="A64" s="47"/>
      <c r="B64" s="53"/>
      <c r="C64" s="53"/>
      <c r="D64" s="53"/>
      <c r="E64" s="53"/>
      <c r="F64" s="47"/>
      <c r="G64" s="55"/>
      <c r="H64" s="3" t="s">
        <v>22</v>
      </c>
      <c r="I64" s="9" t="s">
        <v>104</v>
      </c>
      <c r="J64" s="9" t="s">
        <v>104</v>
      </c>
      <c r="K64" s="13">
        <v>0</v>
      </c>
      <c r="L64" s="13">
        <v>0</v>
      </c>
      <c r="M64" s="7">
        <v>0</v>
      </c>
      <c r="N64" s="53"/>
    </row>
    <row r="65" spans="1:14" s="100" customFormat="1" ht="68.25" customHeight="1">
      <c r="A65" s="113" t="s">
        <v>151</v>
      </c>
      <c r="B65" s="114" t="s">
        <v>85</v>
      </c>
      <c r="C65" s="115"/>
      <c r="D65" s="115"/>
      <c r="E65" s="115"/>
      <c r="F65" s="115"/>
      <c r="G65" s="116"/>
      <c r="H65" s="96" t="s">
        <v>19</v>
      </c>
      <c r="I65" s="97" t="s">
        <v>104</v>
      </c>
      <c r="J65" s="97" t="s">
        <v>104</v>
      </c>
      <c r="K65" s="98">
        <v>0</v>
      </c>
      <c r="L65" s="98">
        <v>0</v>
      </c>
      <c r="M65" s="99">
        <v>0</v>
      </c>
      <c r="N65" s="56" t="s">
        <v>140</v>
      </c>
    </row>
    <row r="66" spans="1:14" ht="91.5" customHeight="1">
      <c r="A66" s="45" t="s">
        <v>152</v>
      </c>
      <c r="B66" s="51" t="s">
        <v>86</v>
      </c>
      <c r="C66" s="58" t="s">
        <v>87</v>
      </c>
      <c r="D66" s="51">
        <v>2016</v>
      </c>
      <c r="E66" s="51"/>
      <c r="F66" s="51">
        <v>-14</v>
      </c>
      <c r="G66" s="51" t="s">
        <v>111</v>
      </c>
      <c r="H66" s="3" t="s">
        <v>20</v>
      </c>
      <c r="I66" s="30" t="s">
        <v>104</v>
      </c>
      <c r="J66" s="30" t="s">
        <v>104</v>
      </c>
      <c r="K66" s="16">
        <v>0</v>
      </c>
      <c r="L66" s="16">
        <v>0</v>
      </c>
      <c r="M66" s="7">
        <v>0</v>
      </c>
      <c r="N66" s="79"/>
    </row>
    <row r="67" spans="1:14" ht="79.5" customHeight="1">
      <c r="A67" s="46"/>
      <c r="B67" s="52"/>
      <c r="C67" s="52"/>
      <c r="D67" s="52"/>
      <c r="E67" s="52"/>
      <c r="F67" s="54"/>
      <c r="G67" s="54"/>
      <c r="H67" s="3" t="s">
        <v>21</v>
      </c>
      <c r="I67" s="30" t="s">
        <v>104</v>
      </c>
      <c r="J67" s="30" t="s">
        <v>104</v>
      </c>
      <c r="K67" s="16">
        <v>0</v>
      </c>
      <c r="L67" s="16">
        <v>0</v>
      </c>
      <c r="M67" s="7">
        <v>0</v>
      </c>
      <c r="N67" s="79"/>
    </row>
    <row r="68" spans="1:14" ht="72.75" customHeight="1">
      <c r="A68" s="46"/>
      <c r="B68" s="52"/>
      <c r="C68" s="52"/>
      <c r="D68" s="52"/>
      <c r="E68" s="52"/>
      <c r="F68" s="54"/>
      <c r="G68" s="54"/>
      <c r="H68" s="4" t="s">
        <v>23</v>
      </c>
      <c r="I68" s="30" t="s">
        <v>104</v>
      </c>
      <c r="J68" s="30" t="s">
        <v>104</v>
      </c>
      <c r="K68" s="16">
        <v>0</v>
      </c>
      <c r="L68" s="16">
        <v>0</v>
      </c>
      <c r="M68" s="7">
        <v>0</v>
      </c>
      <c r="N68" s="79"/>
    </row>
    <row r="69" spans="1:14" ht="44.25" customHeight="1">
      <c r="A69" s="47"/>
      <c r="B69" s="53"/>
      <c r="C69" s="53"/>
      <c r="D69" s="53"/>
      <c r="E69" s="53"/>
      <c r="F69" s="55"/>
      <c r="G69" s="55"/>
      <c r="H69" s="3" t="s">
        <v>22</v>
      </c>
      <c r="I69" s="30" t="s">
        <v>104</v>
      </c>
      <c r="J69" s="30" t="s">
        <v>104</v>
      </c>
      <c r="K69" s="16">
        <v>0</v>
      </c>
      <c r="L69" s="16">
        <v>0</v>
      </c>
      <c r="M69" s="7">
        <v>0</v>
      </c>
      <c r="N69" s="80"/>
    </row>
    <row r="70" spans="1:14" s="119" customFormat="1" ht="36" customHeight="1">
      <c r="A70" s="113" t="s">
        <v>153</v>
      </c>
      <c r="B70" s="114" t="s">
        <v>112</v>
      </c>
      <c r="C70" s="115"/>
      <c r="D70" s="115"/>
      <c r="E70" s="115"/>
      <c r="F70" s="115"/>
      <c r="G70" s="116"/>
      <c r="H70" s="96" t="s">
        <v>19</v>
      </c>
      <c r="I70" s="97" t="s">
        <v>104</v>
      </c>
      <c r="J70" s="97" t="s">
        <v>104</v>
      </c>
      <c r="K70" s="118">
        <f>K71+K74</f>
        <v>2104.8248399999998</v>
      </c>
      <c r="L70" s="118">
        <f>L71+L74</f>
        <v>2104.8248399999998</v>
      </c>
      <c r="M70" s="99">
        <f>ROUND((L70/K70)*100,1)</f>
        <v>100</v>
      </c>
      <c r="N70" s="51" t="s">
        <v>141</v>
      </c>
    </row>
    <row r="71" spans="1:14" s="8" customFormat="1" ht="34.5" customHeight="1">
      <c r="A71" s="45" t="s">
        <v>154</v>
      </c>
      <c r="B71" s="48" t="s">
        <v>106</v>
      </c>
      <c r="C71" s="50" t="s">
        <v>89</v>
      </c>
      <c r="D71" s="51">
        <v>2016</v>
      </c>
      <c r="E71" s="51">
        <v>2016</v>
      </c>
      <c r="F71" s="51" t="s">
        <v>105</v>
      </c>
      <c r="G71" s="51" t="s">
        <v>111</v>
      </c>
      <c r="H71" s="3" t="s">
        <v>20</v>
      </c>
      <c r="I71" s="9" t="s">
        <v>104</v>
      </c>
      <c r="J71" s="9" t="s">
        <v>104</v>
      </c>
      <c r="K71" s="12">
        <f>K72+K73</f>
        <v>2104.8248399999998</v>
      </c>
      <c r="L71" s="12">
        <f>L72+L73</f>
        <v>2104.8248399999998</v>
      </c>
      <c r="M71" s="13">
        <f>L71/K71*100</f>
        <v>100</v>
      </c>
      <c r="N71" s="54"/>
    </row>
    <row r="72" spans="1:14" s="8" customFormat="1" ht="38.25">
      <c r="A72" s="46"/>
      <c r="B72" s="49"/>
      <c r="C72" s="49"/>
      <c r="D72" s="52"/>
      <c r="E72" s="52"/>
      <c r="F72" s="54"/>
      <c r="G72" s="54"/>
      <c r="H72" s="3" t="s">
        <v>21</v>
      </c>
      <c r="I72" s="31" t="s">
        <v>104</v>
      </c>
      <c r="J72" s="31" t="s">
        <v>104</v>
      </c>
      <c r="K72" s="12">
        <v>0</v>
      </c>
      <c r="L72" s="12">
        <v>0</v>
      </c>
      <c r="M72" s="13">
        <v>0</v>
      </c>
      <c r="N72" s="54"/>
    </row>
    <row r="73" spans="1:14" s="8" customFormat="1" ht="25.5">
      <c r="A73" s="46"/>
      <c r="B73" s="49"/>
      <c r="C73" s="49"/>
      <c r="D73" s="52"/>
      <c r="E73" s="52"/>
      <c r="F73" s="54"/>
      <c r="G73" s="54"/>
      <c r="H73" s="4" t="s">
        <v>23</v>
      </c>
      <c r="I73" s="31" t="s">
        <v>53</v>
      </c>
      <c r="J73" s="31" t="s">
        <v>107</v>
      </c>
      <c r="K73" s="12">
        <f>'[1]Указ 597'!$I$20</f>
        <v>2104.8248399999998</v>
      </c>
      <c r="L73" s="12">
        <f>'[1]Указ 597'!$J$20</f>
        <v>2104.8248399999998</v>
      </c>
      <c r="M73" s="13">
        <f>L73/K73*100</f>
        <v>100</v>
      </c>
      <c r="N73" s="54"/>
    </row>
    <row r="74" spans="1:14" s="8" customFormat="1" ht="25.5">
      <c r="A74" s="47"/>
      <c r="B74" s="49"/>
      <c r="C74" s="49"/>
      <c r="D74" s="53"/>
      <c r="E74" s="53"/>
      <c r="F74" s="55"/>
      <c r="G74" s="55"/>
      <c r="H74" s="3" t="s">
        <v>22</v>
      </c>
      <c r="I74" s="31" t="s">
        <v>104</v>
      </c>
      <c r="J74" s="31" t="s">
        <v>104</v>
      </c>
      <c r="K74" s="12">
        <v>0</v>
      </c>
      <c r="L74" s="12">
        <v>0</v>
      </c>
      <c r="M74" s="13">
        <v>0</v>
      </c>
      <c r="N74" s="55"/>
    </row>
    <row r="75" spans="1:14" s="119" customFormat="1" ht="81" customHeight="1">
      <c r="A75" s="113" t="s">
        <v>155</v>
      </c>
      <c r="B75" s="114" t="s">
        <v>90</v>
      </c>
      <c r="C75" s="115"/>
      <c r="D75" s="115"/>
      <c r="E75" s="115"/>
      <c r="F75" s="115"/>
      <c r="G75" s="116"/>
      <c r="H75" s="96" t="s">
        <v>19</v>
      </c>
      <c r="I75" s="97" t="s">
        <v>104</v>
      </c>
      <c r="J75" s="97" t="s">
        <v>104</v>
      </c>
      <c r="K75" s="118">
        <f>K76+K79</f>
        <v>1522.13751</v>
      </c>
      <c r="L75" s="118">
        <f>L76+L79</f>
        <v>1515.23751</v>
      </c>
      <c r="M75" s="99">
        <f>ROUND((L75/K75)*100,1)</f>
        <v>99.5</v>
      </c>
      <c r="N75" s="51" t="s">
        <v>142</v>
      </c>
    </row>
    <row r="76" spans="1:14" s="8" customFormat="1" ht="25.5">
      <c r="A76" s="45" t="s">
        <v>156</v>
      </c>
      <c r="B76" s="48" t="s">
        <v>88</v>
      </c>
      <c r="C76" s="50" t="s">
        <v>89</v>
      </c>
      <c r="D76" s="51">
        <v>2016</v>
      </c>
      <c r="E76" s="51">
        <v>2016</v>
      </c>
      <c r="F76" s="51" t="s">
        <v>105</v>
      </c>
      <c r="G76" s="51" t="s">
        <v>111</v>
      </c>
      <c r="H76" s="3" t="s">
        <v>20</v>
      </c>
      <c r="I76" s="9" t="s">
        <v>104</v>
      </c>
      <c r="J76" s="9" t="s">
        <v>104</v>
      </c>
      <c r="K76" s="12">
        <f>K77+K78</f>
        <v>1522.13751</v>
      </c>
      <c r="L76" s="12">
        <f>L77+L78</f>
        <v>1515.23751</v>
      </c>
      <c r="M76" s="13">
        <f>L76/K76*100</f>
        <v>99.54669010160586</v>
      </c>
      <c r="N76" s="54"/>
    </row>
    <row r="77" spans="1:14" s="8" customFormat="1" ht="38.25">
      <c r="A77" s="46"/>
      <c r="B77" s="49"/>
      <c r="C77" s="49"/>
      <c r="D77" s="52"/>
      <c r="E77" s="52"/>
      <c r="F77" s="54"/>
      <c r="G77" s="54"/>
      <c r="H77" s="3" t="s">
        <v>21</v>
      </c>
      <c r="I77" s="10" t="s">
        <v>104</v>
      </c>
      <c r="J77" s="10" t="s">
        <v>104</v>
      </c>
      <c r="K77" s="12">
        <v>0</v>
      </c>
      <c r="L77" s="12">
        <v>0</v>
      </c>
      <c r="M77" s="13">
        <v>0</v>
      </c>
      <c r="N77" s="54"/>
    </row>
    <row r="78" spans="1:14" s="8" customFormat="1" ht="25.5">
      <c r="A78" s="46"/>
      <c r="B78" s="49"/>
      <c r="C78" s="49"/>
      <c r="D78" s="52"/>
      <c r="E78" s="52"/>
      <c r="F78" s="54"/>
      <c r="G78" s="54"/>
      <c r="H78" s="4" t="s">
        <v>23</v>
      </c>
      <c r="I78" s="10" t="s">
        <v>53</v>
      </c>
      <c r="J78" s="10" t="s">
        <v>107</v>
      </c>
      <c r="K78" s="12">
        <f>'[1]Указ 597'!$I$32</f>
        <v>1522.13751</v>
      </c>
      <c r="L78" s="12">
        <f>'[1]Указ 597'!$J$32</f>
        <v>1515.23751</v>
      </c>
      <c r="M78" s="13">
        <f>L78/K78*100</f>
        <v>99.54669010160586</v>
      </c>
      <c r="N78" s="54"/>
    </row>
    <row r="79" spans="1:14" s="8" customFormat="1" ht="25.5">
      <c r="A79" s="47"/>
      <c r="B79" s="49"/>
      <c r="C79" s="49"/>
      <c r="D79" s="53"/>
      <c r="E79" s="53"/>
      <c r="F79" s="55"/>
      <c r="G79" s="55"/>
      <c r="H79" s="3" t="s">
        <v>22</v>
      </c>
      <c r="I79" s="10" t="s">
        <v>104</v>
      </c>
      <c r="J79" s="10" t="s">
        <v>104</v>
      </c>
      <c r="K79" s="12">
        <v>0</v>
      </c>
      <c r="L79" s="12">
        <v>0</v>
      </c>
      <c r="M79" s="13">
        <v>0</v>
      </c>
      <c r="N79" s="55"/>
    </row>
    <row r="80" spans="1:14" s="119" customFormat="1" ht="80.25" customHeight="1">
      <c r="A80" s="113" t="s">
        <v>157</v>
      </c>
      <c r="B80" s="114" t="s">
        <v>91</v>
      </c>
      <c r="C80" s="115"/>
      <c r="D80" s="115"/>
      <c r="E80" s="115"/>
      <c r="F80" s="115"/>
      <c r="G80" s="116"/>
      <c r="H80" s="96" t="s">
        <v>19</v>
      </c>
      <c r="I80" s="107" t="s">
        <v>104</v>
      </c>
      <c r="J80" s="107" t="s">
        <v>104</v>
      </c>
      <c r="K80" s="118">
        <f>K81+K84</f>
        <v>120.38</v>
      </c>
      <c r="L80" s="118">
        <f>L81+L84</f>
        <v>120.38</v>
      </c>
      <c r="M80" s="99">
        <f>ROUND((L80/K80)*100,1)</f>
        <v>100</v>
      </c>
      <c r="N80" s="84" t="s">
        <v>143</v>
      </c>
    </row>
    <row r="81" spans="1:14" s="8" customFormat="1" ht="25.5">
      <c r="A81" s="45" t="s">
        <v>158</v>
      </c>
      <c r="B81" s="48" t="s">
        <v>88</v>
      </c>
      <c r="C81" s="50" t="s">
        <v>89</v>
      </c>
      <c r="D81" s="51">
        <v>2016</v>
      </c>
      <c r="E81" s="51">
        <v>2016</v>
      </c>
      <c r="F81" s="51" t="s">
        <v>105</v>
      </c>
      <c r="G81" s="51" t="s">
        <v>111</v>
      </c>
      <c r="H81" s="3" t="s">
        <v>20</v>
      </c>
      <c r="I81" s="10" t="s">
        <v>104</v>
      </c>
      <c r="J81" s="10" t="s">
        <v>104</v>
      </c>
      <c r="K81" s="12">
        <f>K82+K83</f>
        <v>120.38</v>
      </c>
      <c r="L81" s="12">
        <f>L82+L83</f>
        <v>120.38</v>
      </c>
      <c r="M81" s="13">
        <f>L81/K81*100</f>
        <v>100</v>
      </c>
      <c r="N81" s="85"/>
    </row>
    <row r="82" spans="1:14" s="8" customFormat="1" ht="38.25">
      <c r="A82" s="46"/>
      <c r="B82" s="49"/>
      <c r="C82" s="49"/>
      <c r="D82" s="52"/>
      <c r="E82" s="52"/>
      <c r="F82" s="54"/>
      <c r="G82" s="54"/>
      <c r="H82" s="3" t="s">
        <v>21</v>
      </c>
      <c r="I82" s="10" t="s">
        <v>104</v>
      </c>
      <c r="J82" s="10" t="s">
        <v>104</v>
      </c>
      <c r="K82" s="12">
        <v>0</v>
      </c>
      <c r="L82" s="12">
        <v>0</v>
      </c>
      <c r="M82" s="13">
        <v>0</v>
      </c>
      <c r="N82" s="85"/>
    </row>
    <row r="83" spans="1:14" s="8" customFormat="1" ht="25.5">
      <c r="A83" s="46"/>
      <c r="B83" s="49"/>
      <c r="C83" s="49"/>
      <c r="D83" s="52"/>
      <c r="E83" s="52"/>
      <c r="F83" s="54"/>
      <c r="G83" s="54"/>
      <c r="H83" s="4" t="s">
        <v>23</v>
      </c>
      <c r="I83" s="10" t="s">
        <v>53</v>
      </c>
      <c r="J83" s="10" t="s">
        <v>107</v>
      </c>
      <c r="K83" s="12">
        <f>'[1]Указ 597'!$I$44</f>
        <v>120.38</v>
      </c>
      <c r="L83" s="12">
        <f>'[1]Указ 597'!$J$44</f>
        <v>120.38</v>
      </c>
      <c r="M83" s="13">
        <f>L83/K83*100</f>
        <v>100</v>
      </c>
      <c r="N83" s="85"/>
    </row>
    <row r="84" spans="1:14" s="8" customFormat="1" ht="25.5">
      <c r="A84" s="47"/>
      <c r="B84" s="49"/>
      <c r="C84" s="49"/>
      <c r="D84" s="53"/>
      <c r="E84" s="53"/>
      <c r="F84" s="55"/>
      <c r="G84" s="55"/>
      <c r="H84" s="3" t="s">
        <v>22</v>
      </c>
      <c r="I84" s="10" t="s">
        <v>104</v>
      </c>
      <c r="J84" s="10" t="s">
        <v>104</v>
      </c>
      <c r="K84" s="12">
        <v>0</v>
      </c>
      <c r="L84" s="12">
        <v>0</v>
      </c>
      <c r="M84" s="13">
        <v>0</v>
      </c>
      <c r="N84" s="86"/>
    </row>
    <row r="85" spans="1:14" s="119" customFormat="1" ht="54" customHeight="1">
      <c r="A85" s="113" t="s">
        <v>159</v>
      </c>
      <c r="B85" s="114" t="s">
        <v>92</v>
      </c>
      <c r="C85" s="120"/>
      <c r="D85" s="120"/>
      <c r="E85" s="120"/>
      <c r="F85" s="120"/>
      <c r="G85" s="121"/>
      <c r="H85" s="96" t="s">
        <v>19</v>
      </c>
      <c r="I85" s="107" t="s">
        <v>104</v>
      </c>
      <c r="J85" s="107" t="s">
        <v>104</v>
      </c>
      <c r="K85" s="122">
        <f>K86+K89</f>
        <v>1213.4699999999998</v>
      </c>
      <c r="L85" s="122">
        <f>L86+L89</f>
        <v>1213.4699999999998</v>
      </c>
      <c r="M85" s="122">
        <v>100</v>
      </c>
      <c r="N85" s="51" t="s">
        <v>144</v>
      </c>
    </row>
    <row r="86" spans="1:14" s="8" customFormat="1" ht="55.5" customHeight="1">
      <c r="A86" s="45" t="s">
        <v>160</v>
      </c>
      <c r="B86" s="48" t="s">
        <v>88</v>
      </c>
      <c r="C86" s="50" t="s">
        <v>89</v>
      </c>
      <c r="D86" s="51">
        <v>2016</v>
      </c>
      <c r="E86" s="41">
        <v>42916</v>
      </c>
      <c r="F86" s="51" t="s">
        <v>105</v>
      </c>
      <c r="G86" s="51" t="s">
        <v>111</v>
      </c>
      <c r="H86" s="3" t="s">
        <v>20</v>
      </c>
      <c r="I86" s="10" t="s">
        <v>104</v>
      </c>
      <c r="J86" s="10" t="s">
        <v>104</v>
      </c>
      <c r="K86" s="15">
        <f>K87+K88+K90</f>
        <v>964.8699999999999</v>
      </c>
      <c r="L86" s="15">
        <f>L87+L88+L90</f>
        <v>964.8699999999999</v>
      </c>
      <c r="M86" s="15">
        <v>100</v>
      </c>
      <c r="N86" s="54"/>
    </row>
    <row r="87" spans="1:14" s="8" customFormat="1" ht="53.25" customHeight="1">
      <c r="A87" s="46"/>
      <c r="B87" s="49"/>
      <c r="C87" s="49"/>
      <c r="D87" s="52"/>
      <c r="E87" s="52"/>
      <c r="F87" s="54"/>
      <c r="G87" s="54"/>
      <c r="H87" s="3" t="s">
        <v>21</v>
      </c>
      <c r="I87" s="14">
        <v>1003</v>
      </c>
      <c r="J87" s="14" t="s">
        <v>145</v>
      </c>
      <c r="K87" s="15">
        <v>799.55</v>
      </c>
      <c r="L87" s="15">
        <v>799.55</v>
      </c>
      <c r="M87" s="15">
        <v>100</v>
      </c>
      <c r="N87" s="54"/>
    </row>
    <row r="88" spans="1:14" s="8" customFormat="1" ht="49.5" customHeight="1">
      <c r="A88" s="46"/>
      <c r="B88" s="49"/>
      <c r="C88" s="49"/>
      <c r="D88" s="52"/>
      <c r="E88" s="52"/>
      <c r="F88" s="54"/>
      <c r="G88" s="54"/>
      <c r="H88" s="4" t="s">
        <v>23</v>
      </c>
      <c r="I88" s="14">
        <v>1003</v>
      </c>
      <c r="J88" s="14" t="s">
        <v>145</v>
      </c>
      <c r="K88" s="15">
        <v>165.32</v>
      </c>
      <c r="L88" s="15">
        <v>165.32</v>
      </c>
      <c r="M88" s="15">
        <v>100</v>
      </c>
      <c r="N88" s="54"/>
    </row>
    <row r="89" spans="1:14" s="8" customFormat="1" ht="49.5" customHeight="1">
      <c r="A89" s="46"/>
      <c r="B89" s="49"/>
      <c r="C89" s="49"/>
      <c r="D89" s="52"/>
      <c r="E89" s="52"/>
      <c r="F89" s="54"/>
      <c r="G89" s="54"/>
      <c r="H89" s="4" t="s">
        <v>146</v>
      </c>
      <c r="I89" s="14"/>
      <c r="J89" s="14"/>
      <c r="K89" s="15">
        <v>248.6</v>
      </c>
      <c r="L89" s="15">
        <v>248.6</v>
      </c>
      <c r="M89" s="15">
        <v>100</v>
      </c>
      <c r="N89" s="54"/>
    </row>
    <row r="90" spans="1:14" s="8" customFormat="1" ht="47.25" customHeight="1">
      <c r="A90" s="47"/>
      <c r="B90" s="49"/>
      <c r="C90" s="49"/>
      <c r="D90" s="53"/>
      <c r="E90" s="53"/>
      <c r="F90" s="55"/>
      <c r="G90" s="55"/>
      <c r="H90" s="3" t="s">
        <v>22</v>
      </c>
      <c r="I90" s="10" t="s">
        <v>104</v>
      </c>
      <c r="J90" s="10" t="s">
        <v>104</v>
      </c>
      <c r="K90" s="15">
        <v>0</v>
      </c>
      <c r="L90" s="15">
        <v>0</v>
      </c>
      <c r="M90" s="15">
        <v>0</v>
      </c>
      <c r="N90" s="55"/>
    </row>
    <row r="91" spans="1:14" s="119" customFormat="1" ht="58.5" customHeight="1">
      <c r="A91" s="113" t="s">
        <v>161</v>
      </c>
      <c r="B91" s="114" t="s">
        <v>93</v>
      </c>
      <c r="C91" s="115"/>
      <c r="D91" s="115"/>
      <c r="E91" s="115"/>
      <c r="F91" s="115"/>
      <c r="G91" s="116"/>
      <c r="H91" s="96" t="s">
        <v>19</v>
      </c>
      <c r="I91" s="123" t="s">
        <v>38</v>
      </c>
      <c r="J91" s="123" t="s">
        <v>53</v>
      </c>
      <c r="K91" s="122">
        <v>0</v>
      </c>
      <c r="L91" s="122">
        <v>0</v>
      </c>
      <c r="M91" s="122">
        <v>100</v>
      </c>
      <c r="N91" s="51" t="s">
        <v>125</v>
      </c>
    </row>
    <row r="92" spans="1:14" s="8" customFormat="1" ht="73.5" customHeight="1">
      <c r="A92" s="45" t="s">
        <v>162</v>
      </c>
      <c r="B92" s="48" t="s">
        <v>94</v>
      </c>
      <c r="C92" s="50" t="s">
        <v>124</v>
      </c>
      <c r="D92" s="51">
        <v>2020</v>
      </c>
      <c r="E92" s="51"/>
      <c r="F92" s="45" t="s">
        <v>108</v>
      </c>
      <c r="G92" s="51" t="s">
        <v>111</v>
      </c>
      <c r="H92" s="3" t="s">
        <v>20</v>
      </c>
      <c r="I92" s="32" t="s">
        <v>38</v>
      </c>
      <c r="J92" s="32" t="s">
        <v>53</v>
      </c>
      <c r="K92" s="33">
        <v>0</v>
      </c>
      <c r="L92" s="33">
        <v>0</v>
      </c>
      <c r="M92" s="7">
        <v>0</v>
      </c>
      <c r="N92" s="54"/>
    </row>
    <row r="93" spans="1:14" s="8" customFormat="1" ht="75" customHeight="1">
      <c r="A93" s="46"/>
      <c r="B93" s="49"/>
      <c r="C93" s="49"/>
      <c r="D93" s="52"/>
      <c r="E93" s="52"/>
      <c r="F93" s="46"/>
      <c r="G93" s="54"/>
      <c r="H93" s="3" t="s">
        <v>21</v>
      </c>
      <c r="I93" s="11" t="s">
        <v>104</v>
      </c>
      <c r="J93" s="11" t="s">
        <v>104</v>
      </c>
      <c r="K93" s="11">
        <v>0</v>
      </c>
      <c r="L93" s="11">
        <v>0</v>
      </c>
      <c r="M93" s="7">
        <v>0</v>
      </c>
      <c r="N93" s="54"/>
    </row>
    <row r="94" spans="1:14" s="8" customFormat="1" ht="51" customHeight="1">
      <c r="A94" s="46"/>
      <c r="B94" s="49"/>
      <c r="C94" s="49"/>
      <c r="D94" s="52"/>
      <c r="E94" s="52"/>
      <c r="F94" s="46"/>
      <c r="G94" s="54"/>
      <c r="H94" s="4" t="s">
        <v>23</v>
      </c>
      <c r="I94" s="32" t="s">
        <v>38</v>
      </c>
      <c r="J94" s="32" t="s">
        <v>53</v>
      </c>
      <c r="K94" s="33">
        <v>0</v>
      </c>
      <c r="L94" s="33">
        <v>0</v>
      </c>
      <c r="M94" s="7">
        <v>0</v>
      </c>
      <c r="N94" s="54"/>
    </row>
    <row r="95" spans="1:14" s="8" customFormat="1" ht="81.75" customHeight="1">
      <c r="A95" s="47"/>
      <c r="B95" s="49"/>
      <c r="C95" s="49"/>
      <c r="D95" s="53"/>
      <c r="E95" s="53"/>
      <c r="F95" s="47"/>
      <c r="G95" s="55"/>
      <c r="H95" s="3" t="s">
        <v>22</v>
      </c>
      <c r="I95" s="11" t="s">
        <v>104</v>
      </c>
      <c r="J95" s="11" t="s">
        <v>104</v>
      </c>
      <c r="K95" s="11">
        <v>0</v>
      </c>
      <c r="L95" s="11">
        <v>0</v>
      </c>
      <c r="M95" s="7">
        <v>0</v>
      </c>
      <c r="N95" s="55"/>
    </row>
    <row r="96" spans="1:14" s="119" customFormat="1" ht="33.75" customHeight="1">
      <c r="A96" s="113" t="s">
        <v>163</v>
      </c>
      <c r="B96" s="114" t="s">
        <v>96</v>
      </c>
      <c r="C96" s="115"/>
      <c r="D96" s="115"/>
      <c r="E96" s="115"/>
      <c r="F96" s="115"/>
      <c r="G96" s="116"/>
      <c r="H96" s="96" t="s">
        <v>19</v>
      </c>
      <c r="I96" s="97" t="s">
        <v>104</v>
      </c>
      <c r="J96" s="97" t="s">
        <v>104</v>
      </c>
      <c r="K96" s="98">
        <v>0</v>
      </c>
      <c r="L96" s="98">
        <v>0</v>
      </c>
      <c r="M96" s="99">
        <v>0</v>
      </c>
      <c r="N96" s="51" t="s">
        <v>138</v>
      </c>
    </row>
    <row r="97" spans="1:14" s="8" customFormat="1" ht="27.75" customHeight="1">
      <c r="A97" s="45" t="s">
        <v>164</v>
      </c>
      <c r="B97" s="48" t="s">
        <v>95</v>
      </c>
      <c r="C97" s="50" t="s">
        <v>97</v>
      </c>
      <c r="D97" s="51">
        <v>2020</v>
      </c>
      <c r="E97" s="51"/>
      <c r="F97" s="45" t="s">
        <v>108</v>
      </c>
      <c r="G97" s="51" t="s">
        <v>111</v>
      </c>
      <c r="H97" s="3" t="s">
        <v>20</v>
      </c>
      <c r="I97" s="30" t="s">
        <v>104</v>
      </c>
      <c r="J97" s="30" t="s">
        <v>104</v>
      </c>
      <c r="K97" s="16">
        <v>0</v>
      </c>
      <c r="L97" s="16">
        <v>0</v>
      </c>
      <c r="M97" s="7">
        <v>0</v>
      </c>
      <c r="N97" s="54"/>
    </row>
    <row r="98" spans="1:14" s="8" customFormat="1" ht="38.25">
      <c r="A98" s="46"/>
      <c r="B98" s="49"/>
      <c r="C98" s="49"/>
      <c r="D98" s="52"/>
      <c r="E98" s="52"/>
      <c r="F98" s="46"/>
      <c r="G98" s="54"/>
      <c r="H98" s="3" t="s">
        <v>21</v>
      </c>
      <c r="I98" s="30" t="s">
        <v>104</v>
      </c>
      <c r="J98" s="30" t="s">
        <v>104</v>
      </c>
      <c r="K98" s="16">
        <v>0</v>
      </c>
      <c r="L98" s="16">
        <v>0</v>
      </c>
      <c r="M98" s="7">
        <v>0</v>
      </c>
      <c r="N98" s="54"/>
    </row>
    <row r="99" spans="1:14" s="8" customFormat="1" ht="25.5">
      <c r="A99" s="46"/>
      <c r="B99" s="49"/>
      <c r="C99" s="49"/>
      <c r="D99" s="52"/>
      <c r="E99" s="52"/>
      <c r="F99" s="46"/>
      <c r="G99" s="54"/>
      <c r="H99" s="4" t="s">
        <v>23</v>
      </c>
      <c r="I99" s="30" t="s">
        <v>104</v>
      </c>
      <c r="J99" s="30" t="s">
        <v>104</v>
      </c>
      <c r="K99" s="16">
        <v>0</v>
      </c>
      <c r="L99" s="16">
        <v>0</v>
      </c>
      <c r="M99" s="7">
        <v>0</v>
      </c>
      <c r="N99" s="54"/>
    </row>
    <row r="100" spans="1:14" s="8" customFormat="1" ht="30.75" customHeight="1">
      <c r="A100" s="47"/>
      <c r="B100" s="49"/>
      <c r="C100" s="49"/>
      <c r="D100" s="53"/>
      <c r="E100" s="53"/>
      <c r="F100" s="47"/>
      <c r="G100" s="55"/>
      <c r="H100" s="3" t="s">
        <v>22</v>
      </c>
      <c r="I100" s="30" t="s">
        <v>104</v>
      </c>
      <c r="J100" s="30" t="s">
        <v>104</v>
      </c>
      <c r="K100" s="16">
        <v>0</v>
      </c>
      <c r="L100" s="16">
        <v>0</v>
      </c>
      <c r="M100" s="7">
        <v>0</v>
      </c>
      <c r="N100" s="55"/>
    </row>
    <row r="101" spans="1:14" s="119" customFormat="1" ht="33.75" customHeight="1">
      <c r="A101" s="124" t="s">
        <v>165</v>
      </c>
      <c r="B101" s="114" t="s">
        <v>98</v>
      </c>
      <c r="C101" s="115"/>
      <c r="D101" s="115"/>
      <c r="E101" s="115"/>
      <c r="F101" s="115"/>
      <c r="G101" s="116"/>
      <c r="H101" s="96" t="s">
        <v>19</v>
      </c>
      <c r="I101" s="117" t="s">
        <v>104</v>
      </c>
      <c r="J101" s="117" t="s">
        <v>104</v>
      </c>
      <c r="K101" s="98">
        <v>0</v>
      </c>
      <c r="L101" s="98">
        <v>0</v>
      </c>
      <c r="M101" s="99">
        <v>0</v>
      </c>
      <c r="N101" s="56" t="s">
        <v>116</v>
      </c>
    </row>
    <row r="102" spans="1:14" s="8" customFormat="1" ht="88.5" customHeight="1">
      <c r="A102" s="45" t="s">
        <v>166</v>
      </c>
      <c r="B102" s="48" t="s">
        <v>99</v>
      </c>
      <c r="C102" s="50" t="s">
        <v>100</v>
      </c>
      <c r="D102" s="51">
        <v>2020</v>
      </c>
      <c r="E102" s="51"/>
      <c r="F102" s="45" t="s">
        <v>103</v>
      </c>
      <c r="G102" s="51" t="s">
        <v>111</v>
      </c>
      <c r="H102" s="3" t="s">
        <v>20</v>
      </c>
      <c r="I102" s="30" t="s">
        <v>104</v>
      </c>
      <c r="J102" s="30" t="s">
        <v>104</v>
      </c>
      <c r="K102" s="16">
        <v>0</v>
      </c>
      <c r="L102" s="16">
        <v>0</v>
      </c>
      <c r="M102" s="7">
        <v>0</v>
      </c>
      <c r="N102" s="44"/>
    </row>
    <row r="103" spans="1:14" s="8" customFormat="1" ht="84.75" customHeight="1">
      <c r="A103" s="46"/>
      <c r="B103" s="49"/>
      <c r="C103" s="49"/>
      <c r="D103" s="52"/>
      <c r="E103" s="52"/>
      <c r="F103" s="46"/>
      <c r="G103" s="54"/>
      <c r="H103" s="3" t="s">
        <v>21</v>
      </c>
      <c r="I103" s="30" t="s">
        <v>104</v>
      </c>
      <c r="J103" s="30" t="s">
        <v>104</v>
      </c>
      <c r="K103" s="16">
        <v>0</v>
      </c>
      <c r="L103" s="16">
        <v>0</v>
      </c>
      <c r="M103" s="7">
        <v>0</v>
      </c>
      <c r="N103" s="44"/>
    </row>
    <row r="104" spans="1:14" s="8" customFormat="1" ht="81.75" customHeight="1">
      <c r="A104" s="46"/>
      <c r="B104" s="49"/>
      <c r="C104" s="49"/>
      <c r="D104" s="52"/>
      <c r="E104" s="52"/>
      <c r="F104" s="46"/>
      <c r="G104" s="54"/>
      <c r="H104" s="4" t="s">
        <v>23</v>
      </c>
      <c r="I104" s="30" t="s">
        <v>104</v>
      </c>
      <c r="J104" s="30" t="s">
        <v>104</v>
      </c>
      <c r="K104" s="16">
        <v>0</v>
      </c>
      <c r="L104" s="16">
        <v>0</v>
      </c>
      <c r="M104" s="7">
        <v>0</v>
      </c>
      <c r="N104" s="44"/>
    </row>
    <row r="105" spans="1:14" s="8" customFormat="1" ht="72.75" customHeight="1">
      <c r="A105" s="47"/>
      <c r="B105" s="49"/>
      <c r="C105" s="49"/>
      <c r="D105" s="53"/>
      <c r="E105" s="53"/>
      <c r="F105" s="47"/>
      <c r="G105" s="55"/>
      <c r="H105" s="3" t="s">
        <v>22</v>
      </c>
      <c r="I105" s="30" t="s">
        <v>104</v>
      </c>
      <c r="J105" s="30" t="s">
        <v>104</v>
      </c>
      <c r="K105" s="16">
        <v>0</v>
      </c>
      <c r="L105" s="16">
        <v>0</v>
      </c>
      <c r="M105" s="7">
        <v>0</v>
      </c>
      <c r="N105" s="42"/>
    </row>
    <row r="106" spans="1:14" s="119" customFormat="1" ht="81.75" customHeight="1">
      <c r="A106" s="113" t="s">
        <v>167</v>
      </c>
      <c r="B106" s="114" t="s">
        <v>101</v>
      </c>
      <c r="C106" s="115"/>
      <c r="D106" s="115"/>
      <c r="E106" s="115"/>
      <c r="F106" s="115"/>
      <c r="G106" s="116"/>
      <c r="H106" s="96" t="s">
        <v>19</v>
      </c>
      <c r="I106" s="118" t="s">
        <v>53</v>
      </c>
      <c r="J106" s="118" t="s">
        <v>36</v>
      </c>
      <c r="K106" s="118">
        <f>K107+K110</f>
        <v>1106.8</v>
      </c>
      <c r="L106" s="118">
        <f>L107+L110</f>
        <v>880.9</v>
      </c>
      <c r="M106" s="99">
        <f>ROUND((L106/K106)*100,1)</f>
        <v>79.6</v>
      </c>
      <c r="N106" s="43" t="s">
        <v>117</v>
      </c>
    </row>
    <row r="107" spans="1:14" s="8" customFormat="1" ht="81" customHeight="1">
      <c r="A107" s="45" t="s">
        <v>168</v>
      </c>
      <c r="B107" s="48" t="s">
        <v>102</v>
      </c>
      <c r="C107" s="50" t="s">
        <v>109</v>
      </c>
      <c r="D107" s="51">
        <v>2020</v>
      </c>
      <c r="E107" s="51"/>
      <c r="F107" s="45" t="s">
        <v>103</v>
      </c>
      <c r="G107" s="51" t="s">
        <v>111</v>
      </c>
      <c r="H107" s="34" t="s">
        <v>20</v>
      </c>
      <c r="I107" s="11" t="s">
        <v>53</v>
      </c>
      <c r="J107" s="11" t="s">
        <v>36</v>
      </c>
      <c r="K107" s="13">
        <v>1106.8</v>
      </c>
      <c r="L107" s="13">
        <v>880.9</v>
      </c>
      <c r="M107" s="7">
        <f>ROUND((L107/K107)*100,1)</f>
        <v>79.6</v>
      </c>
      <c r="N107" s="39"/>
    </row>
    <row r="108" spans="1:14" s="8" customFormat="1" ht="72.75" customHeight="1">
      <c r="A108" s="46"/>
      <c r="B108" s="49"/>
      <c r="C108" s="49"/>
      <c r="D108" s="52"/>
      <c r="E108" s="52"/>
      <c r="F108" s="46"/>
      <c r="G108" s="54"/>
      <c r="H108" s="34" t="s">
        <v>21</v>
      </c>
      <c r="I108" s="11" t="s">
        <v>53</v>
      </c>
      <c r="J108" s="11" t="s">
        <v>36</v>
      </c>
      <c r="K108" s="13">
        <v>1049.8</v>
      </c>
      <c r="L108" s="13">
        <v>823.9</v>
      </c>
      <c r="M108" s="7">
        <f>ROUND((L108/K108)*100,1)</f>
        <v>78.5</v>
      </c>
      <c r="N108" s="39"/>
    </row>
    <row r="109" spans="1:14" s="8" customFormat="1" ht="48" customHeight="1">
      <c r="A109" s="46"/>
      <c r="B109" s="49"/>
      <c r="C109" s="49"/>
      <c r="D109" s="52"/>
      <c r="E109" s="52"/>
      <c r="F109" s="46"/>
      <c r="G109" s="54"/>
      <c r="H109" s="35" t="s">
        <v>23</v>
      </c>
      <c r="I109" s="11" t="s">
        <v>53</v>
      </c>
      <c r="J109" s="11" t="s">
        <v>36</v>
      </c>
      <c r="K109" s="13">
        <v>57</v>
      </c>
      <c r="L109" s="13">
        <v>57</v>
      </c>
      <c r="M109" s="7">
        <f>ROUND((L109/K109)*100,1)</f>
        <v>100</v>
      </c>
      <c r="N109" s="39"/>
    </row>
    <row r="110" spans="1:14" s="8" customFormat="1" ht="66" customHeight="1">
      <c r="A110" s="47"/>
      <c r="B110" s="49"/>
      <c r="C110" s="49"/>
      <c r="D110" s="53"/>
      <c r="E110" s="53"/>
      <c r="F110" s="47"/>
      <c r="G110" s="55"/>
      <c r="H110" s="34" t="s">
        <v>22</v>
      </c>
      <c r="I110" s="11" t="s">
        <v>53</v>
      </c>
      <c r="J110" s="11" t="s">
        <v>36</v>
      </c>
      <c r="K110" s="13">
        <v>0</v>
      </c>
      <c r="L110" s="13">
        <v>0</v>
      </c>
      <c r="M110" s="7">
        <v>0</v>
      </c>
      <c r="N110" s="40"/>
    </row>
    <row r="111" spans="1:14" s="119" customFormat="1" ht="59.25" customHeight="1">
      <c r="A111" s="113" t="s">
        <v>169</v>
      </c>
      <c r="B111" s="125" t="s">
        <v>119</v>
      </c>
      <c r="C111" s="104"/>
      <c r="D111" s="104"/>
      <c r="E111" s="104"/>
      <c r="F111" s="104"/>
      <c r="G111" s="105"/>
      <c r="H111" s="126" t="s">
        <v>19</v>
      </c>
      <c r="I111" s="118"/>
      <c r="J111" s="118"/>
      <c r="K111" s="127">
        <v>0</v>
      </c>
      <c r="L111" s="127">
        <v>0</v>
      </c>
      <c r="M111" s="99">
        <v>0</v>
      </c>
      <c r="N111" s="43" t="s">
        <v>121</v>
      </c>
    </row>
    <row r="112" spans="1:14" s="8" customFormat="1" ht="136.5" customHeight="1">
      <c r="A112" s="45" t="s">
        <v>170</v>
      </c>
      <c r="B112" s="58" t="s">
        <v>120</v>
      </c>
      <c r="C112" s="51" t="s">
        <v>122</v>
      </c>
      <c r="D112" s="51">
        <v>2020</v>
      </c>
      <c r="E112" s="70"/>
      <c r="F112" s="45" t="s">
        <v>123</v>
      </c>
      <c r="G112" s="51" t="s">
        <v>111</v>
      </c>
      <c r="H112" s="34" t="s">
        <v>20</v>
      </c>
      <c r="I112" s="11"/>
      <c r="J112" s="11"/>
      <c r="K112" s="13">
        <v>0</v>
      </c>
      <c r="L112" s="13">
        <v>0</v>
      </c>
      <c r="M112" s="7">
        <v>0</v>
      </c>
      <c r="N112" s="83"/>
    </row>
    <row r="113" spans="1:14" s="8" customFormat="1" ht="46.5" customHeight="1">
      <c r="A113" s="54"/>
      <c r="B113" s="81"/>
      <c r="C113" s="52"/>
      <c r="D113" s="54"/>
      <c r="E113" s="52"/>
      <c r="F113" s="46"/>
      <c r="G113" s="54"/>
      <c r="H113" s="34" t="s">
        <v>21</v>
      </c>
      <c r="I113" s="11"/>
      <c r="J113" s="11"/>
      <c r="K113" s="13">
        <v>0</v>
      </c>
      <c r="L113" s="13">
        <v>0</v>
      </c>
      <c r="M113" s="7">
        <v>0</v>
      </c>
      <c r="N113" s="52"/>
    </row>
    <row r="114" spans="1:14" s="8" customFormat="1" ht="46.5" customHeight="1">
      <c r="A114" s="54"/>
      <c r="B114" s="81"/>
      <c r="C114" s="52"/>
      <c r="D114" s="54"/>
      <c r="E114" s="52"/>
      <c r="F114" s="46"/>
      <c r="G114" s="54"/>
      <c r="H114" s="35" t="s">
        <v>23</v>
      </c>
      <c r="I114" s="11"/>
      <c r="J114" s="11"/>
      <c r="K114" s="13">
        <v>0</v>
      </c>
      <c r="L114" s="13">
        <v>0</v>
      </c>
      <c r="M114" s="7">
        <v>0</v>
      </c>
      <c r="N114" s="52"/>
    </row>
    <row r="115" spans="1:14" s="8" customFormat="1" ht="34.5" customHeight="1">
      <c r="A115" s="55"/>
      <c r="B115" s="82"/>
      <c r="C115" s="53"/>
      <c r="D115" s="55"/>
      <c r="E115" s="53"/>
      <c r="F115" s="47"/>
      <c r="G115" s="55"/>
      <c r="H115" s="34" t="s">
        <v>22</v>
      </c>
      <c r="I115" s="11"/>
      <c r="J115" s="11"/>
      <c r="K115" s="13">
        <v>0</v>
      </c>
      <c r="L115" s="13">
        <v>0</v>
      </c>
      <c r="M115" s="7">
        <v>0</v>
      </c>
      <c r="N115" s="53"/>
    </row>
    <row r="116" spans="1:14" s="119" customFormat="1" ht="59.25" customHeight="1">
      <c r="A116" s="96" t="s">
        <v>171</v>
      </c>
      <c r="B116" s="125" t="s">
        <v>127</v>
      </c>
      <c r="C116" s="128"/>
      <c r="D116" s="128"/>
      <c r="E116" s="128"/>
      <c r="F116" s="128"/>
      <c r="G116" s="129"/>
      <c r="H116" s="126" t="s">
        <v>19</v>
      </c>
      <c r="I116" s="118"/>
      <c r="J116" s="118"/>
      <c r="K116" s="127">
        <v>0</v>
      </c>
      <c r="L116" s="127">
        <v>0</v>
      </c>
      <c r="M116" s="99">
        <v>0</v>
      </c>
      <c r="N116" s="58" t="s">
        <v>126</v>
      </c>
    </row>
    <row r="117" spans="1:14" s="8" customFormat="1" ht="46.5" customHeight="1">
      <c r="A117" s="51" t="s">
        <v>172</v>
      </c>
      <c r="B117" s="58" t="s">
        <v>120</v>
      </c>
      <c r="C117" s="51" t="s">
        <v>128</v>
      </c>
      <c r="D117" s="51">
        <v>2020</v>
      </c>
      <c r="E117" s="51"/>
      <c r="F117" s="45" t="s">
        <v>123</v>
      </c>
      <c r="G117" s="51" t="s">
        <v>111</v>
      </c>
      <c r="H117" s="34" t="s">
        <v>20</v>
      </c>
      <c r="I117" s="11"/>
      <c r="J117" s="11"/>
      <c r="K117" s="13">
        <v>0</v>
      </c>
      <c r="L117" s="13">
        <v>0</v>
      </c>
      <c r="M117" s="7">
        <v>0</v>
      </c>
      <c r="N117" s="52"/>
    </row>
    <row r="118" spans="1:14" s="8" customFormat="1" ht="80.25" customHeight="1">
      <c r="A118" s="54"/>
      <c r="B118" s="81"/>
      <c r="C118" s="54"/>
      <c r="D118" s="54"/>
      <c r="E118" s="54"/>
      <c r="F118" s="46"/>
      <c r="G118" s="54"/>
      <c r="H118" s="34" t="s">
        <v>21</v>
      </c>
      <c r="I118" s="11"/>
      <c r="J118" s="11"/>
      <c r="K118" s="13">
        <v>0</v>
      </c>
      <c r="L118" s="13">
        <v>0</v>
      </c>
      <c r="M118" s="7">
        <v>0</v>
      </c>
      <c r="N118" s="52"/>
    </row>
    <row r="119" spans="1:14" s="8" customFormat="1" ht="59.25" customHeight="1">
      <c r="A119" s="54"/>
      <c r="B119" s="81"/>
      <c r="C119" s="54"/>
      <c r="D119" s="54"/>
      <c r="E119" s="54"/>
      <c r="F119" s="46"/>
      <c r="G119" s="54"/>
      <c r="H119" s="35" t="s">
        <v>23</v>
      </c>
      <c r="I119" s="11"/>
      <c r="J119" s="11"/>
      <c r="K119" s="13">
        <v>0</v>
      </c>
      <c r="L119" s="13">
        <v>0</v>
      </c>
      <c r="M119" s="7">
        <v>0</v>
      </c>
      <c r="N119" s="52"/>
    </row>
    <row r="120" spans="1:14" s="8" customFormat="1" ht="51" customHeight="1">
      <c r="A120" s="55"/>
      <c r="B120" s="82"/>
      <c r="C120" s="55"/>
      <c r="D120" s="55"/>
      <c r="E120" s="55"/>
      <c r="F120" s="47"/>
      <c r="G120" s="55"/>
      <c r="H120" s="34" t="s">
        <v>22</v>
      </c>
      <c r="I120" s="11"/>
      <c r="J120" s="11"/>
      <c r="K120" s="13">
        <v>0</v>
      </c>
      <c r="L120" s="13">
        <v>0</v>
      </c>
      <c r="M120" s="7">
        <v>0</v>
      </c>
      <c r="N120" s="52"/>
    </row>
    <row r="121" spans="1:14" s="119" customFormat="1" ht="59.25" customHeight="1">
      <c r="A121" s="96" t="s">
        <v>174</v>
      </c>
      <c r="B121" s="125" t="s">
        <v>129</v>
      </c>
      <c r="C121" s="128"/>
      <c r="D121" s="128"/>
      <c r="E121" s="128"/>
      <c r="F121" s="128"/>
      <c r="G121" s="129"/>
      <c r="H121" s="126" t="s">
        <v>19</v>
      </c>
      <c r="I121" s="118"/>
      <c r="J121" s="118"/>
      <c r="K121" s="127">
        <v>0</v>
      </c>
      <c r="L121" s="127">
        <v>0</v>
      </c>
      <c r="M121" s="99">
        <v>0</v>
      </c>
      <c r="N121" s="54" t="s">
        <v>130</v>
      </c>
    </row>
    <row r="122" spans="1:14" s="8" customFormat="1" ht="74.25" customHeight="1">
      <c r="A122" s="51" t="s">
        <v>173</v>
      </c>
      <c r="B122" s="58" t="s">
        <v>120</v>
      </c>
      <c r="C122" s="51" t="s">
        <v>131</v>
      </c>
      <c r="D122" s="51">
        <v>2020</v>
      </c>
      <c r="E122" s="51">
        <v>2017</v>
      </c>
      <c r="F122" s="45" t="s">
        <v>123</v>
      </c>
      <c r="G122" s="51" t="s">
        <v>111</v>
      </c>
      <c r="H122" s="34" t="s">
        <v>20</v>
      </c>
      <c r="I122" s="11"/>
      <c r="J122" s="11"/>
      <c r="K122" s="13">
        <v>0</v>
      </c>
      <c r="L122" s="13">
        <v>0</v>
      </c>
      <c r="M122" s="7">
        <v>0</v>
      </c>
      <c r="N122" s="54"/>
    </row>
    <row r="123" spans="1:14" s="8" customFormat="1" ht="61.5" customHeight="1">
      <c r="A123" s="54"/>
      <c r="B123" s="81"/>
      <c r="C123" s="54"/>
      <c r="D123" s="52"/>
      <c r="E123" s="52"/>
      <c r="F123" s="52"/>
      <c r="G123" s="54"/>
      <c r="H123" s="34" t="s">
        <v>21</v>
      </c>
      <c r="I123" s="11"/>
      <c r="J123" s="11"/>
      <c r="K123" s="13">
        <v>0</v>
      </c>
      <c r="L123" s="13">
        <v>0</v>
      </c>
      <c r="M123" s="7">
        <v>0</v>
      </c>
      <c r="N123" s="54"/>
    </row>
    <row r="124" spans="1:14" s="8" customFormat="1" ht="50.25" customHeight="1">
      <c r="A124" s="54"/>
      <c r="B124" s="81"/>
      <c r="C124" s="54"/>
      <c r="D124" s="52"/>
      <c r="E124" s="52"/>
      <c r="F124" s="52"/>
      <c r="G124" s="54"/>
      <c r="H124" s="35" t="s">
        <v>23</v>
      </c>
      <c r="I124" s="11"/>
      <c r="J124" s="11"/>
      <c r="K124" s="13">
        <v>0</v>
      </c>
      <c r="L124" s="13">
        <v>0</v>
      </c>
      <c r="M124" s="7">
        <v>0</v>
      </c>
      <c r="N124" s="54"/>
    </row>
    <row r="125" spans="1:14" s="8" customFormat="1" ht="66.75" customHeight="1">
      <c r="A125" s="55"/>
      <c r="B125" s="82"/>
      <c r="C125" s="55"/>
      <c r="D125" s="53"/>
      <c r="E125" s="53"/>
      <c r="F125" s="53"/>
      <c r="G125" s="55"/>
      <c r="H125" s="34" t="s">
        <v>22</v>
      </c>
      <c r="I125" s="11"/>
      <c r="J125" s="11"/>
      <c r="K125" s="13">
        <v>0</v>
      </c>
      <c r="L125" s="13">
        <v>0</v>
      </c>
      <c r="M125" s="7">
        <v>0</v>
      </c>
      <c r="N125" s="55"/>
    </row>
    <row r="126" spans="1:14" s="119" customFormat="1" ht="55.5" customHeight="1">
      <c r="A126" s="113" t="s">
        <v>176</v>
      </c>
      <c r="B126" s="125" t="s">
        <v>132</v>
      </c>
      <c r="C126" s="128"/>
      <c r="D126" s="128"/>
      <c r="E126" s="128"/>
      <c r="F126" s="128"/>
      <c r="G126" s="129"/>
      <c r="H126" s="126" t="s">
        <v>19</v>
      </c>
      <c r="I126" s="118"/>
      <c r="J126" s="118"/>
      <c r="K126" s="127">
        <v>0</v>
      </c>
      <c r="L126" s="127">
        <v>0</v>
      </c>
      <c r="M126" s="99">
        <v>0</v>
      </c>
      <c r="N126" s="51" t="s">
        <v>135</v>
      </c>
    </row>
    <row r="127" spans="1:14" s="8" customFormat="1" ht="153" customHeight="1">
      <c r="A127" s="51" t="s">
        <v>175</v>
      </c>
      <c r="B127" s="58" t="s">
        <v>120</v>
      </c>
      <c r="C127" s="51" t="s">
        <v>133</v>
      </c>
      <c r="D127" s="51">
        <v>2020</v>
      </c>
      <c r="E127" s="51">
        <v>2017</v>
      </c>
      <c r="F127" s="51" t="s">
        <v>123</v>
      </c>
      <c r="G127" s="51" t="s">
        <v>134</v>
      </c>
      <c r="H127" s="34" t="s">
        <v>20</v>
      </c>
      <c r="I127" s="11"/>
      <c r="J127" s="11"/>
      <c r="K127" s="13">
        <v>0</v>
      </c>
      <c r="L127" s="13">
        <v>0</v>
      </c>
      <c r="M127" s="7">
        <v>0</v>
      </c>
      <c r="N127" s="54"/>
    </row>
    <row r="128" spans="1:14" s="8" customFormat="1" ht="118.5" customHeight="1">
      <c r="A128" s="54"/>
      <c r="B128" s="81"/>
      <c r="C128" s="54"/>
      <c r="D128" s="54"/>
      <c r="E128" s="54"/>
      <c r="F128" s="54"/>
      <c r="G128" s="54"/>
      <c r="H128" s="34" t="s">
        <v>21</v>
      </c>
      <c r="I128" s="11"/>
      <c r="J128" s="11"/>
      <c r="K128" s="13">
        <v>0</v>
      </c>
      <c r="L128" s="13">
        <v>0</v>
      </c>
      <c r="M128" s="7">
        <v>0</v>
      </c>
      <c r="N128" s="54"/>
    </row>
    <row r="129" spans="1:14" s="8" customFormat="1" ht="41.25" customHeight="1">
      <c r="A129" s="54"/>
      <c r="B129" s="81"/>
      <c r="C129" s="54"/>
      <c r="D129" s="54"/>
      <c r="E129" s="54"/>
      <c r="F129" s="54"/>
      <c r="G129" s="54"/>
      <c r="H129" s="35" t="s">
        <v>23</v>
      </c>
      <c r="I129" s="11"/>
      <c r="J129" s="11"/>
      <c r="K129" s="13">
        <v>0</v>
      </c>
      <c r="L129" s="13">
        <v>0</v>
      </c>
      <c r="M129" s="7">
        <v>0</v>
      </c>
      <c r="N129" s="54"/>
    </row>
    <row r="130" spans="1:14" s="8" customFormat="1" ht="74.25" customHeight="1">
      <c r="A130" s="55"/>
      <c r="B130" s="82"/>
      <c r="C130" s="55"/>
      <c r="D130" s="55"/>
      <c r="E130" s="55"/>
      <c r="F130" s="55"/>
      <c r="G130" s="55"/>
      <c r="H130" s="34" t="s">
        <v>22</v>
      </c>
      <c r="I130" s="11"/>
      <c r="J130" s="11"/>
      <c r="K130" s="13">
        <v>0</v>
      </c>
      <c r="L130" s="13">
        <v>0</v>
      </c>
      <c r="M130" s="7">
        <v>0</v>
      </c>
      <c r="N130" s="53"/>
    </row>
    <row r="131" spans="1:14" s="100" customFormat="1" ht="27" customHeight="1">
      <c r="A131" s="92">
        <v>11</v>
      </c>
      <c r="B131" s="130" t="s">
        <v>78</v>
      </c>
      <c r="C131" s="130"/>
      <c r="D131" s="130"/>
      <c r="E131" s="130"/>
      <c r="F131" s="130"/>
      <c r="G131" s="130"/>
      <c r="H131" s="96" t="s">
        <v>19</v>
      </c>
      <c r="I131" s="101" t="s">
        <v>38</v>
      </c>
      <c r="J131" s="101" t="s">
        <v>39</v>
      </c>
      <c r="K131" s="108">
        <f>K132+K135</f>
        <v>50</v>
      </c>
      <c r="L131" s="108">
        <f>L132+L135</f>
        <v>30</v>
      </c>
      <c r="M131" s="99">
        <f>ROUND((L131/K131)*100,1)</f>
        <v>60</v>
      </c>
      <c r="N131" s="51" t="s">
        <v>115</v>
      </c>
    </row>
    <row r="132" spans="1:14" ht="28.5" customHeight="1">
      <c r="A132" s="45" t="s">
        <v>63</v>
      </c>
      <c r="B132" s="51" t="s">
        <v>75</v>
      </c>
      <c r="C132" s="56" t="s">
        <v>37</v>
      </c>
      <c r="D132" s="51">
        <v>2017</v>
      </c>
      <c r="E132" s="51"/>
      <c r="F132" s="45" t="s">
        <v>34</v>
      </c>
      <c r="G132" s="51" t="s">
        <v>111</v>
      </c>
      <c r="H132" s="3" t="s">
        <v>20</v>
      </c>
      <c r="I132" s="18" t="s">
        <v>38</v>
      </c>
      <c r="J132" s="18" t="s">
        <v>39</v>
      </c>
      <c r="K132" s="36">
        <v>0</v>
      </c>
      <c r="L132" s="36">
        <v>0</v>
      </c>
      <c r="M132" s="7">
        <v>0</v>
      </c>
      <c r="N132" s="54"/>
    </row>
    <row r="133" spans="1:14" ht="43.5" customHeight="1">
      <c r="A133" s="46"/>
      <c r="B133" s="54"/>
      <c r="C133" s="44"/>
      <c r="D133" s="54"/>
      <c r="E133" s="54"/>
      <c r="F133" s="46"/>
      <c r="G133" s="54"/>
      <c r="H133" s="3" t="s">
        <v>21</v>
      </c>
      <c r="I133" s="18" t="s">
        <v>38</v>
      </c>
      <c r="J133" s="18" t="s">
        <v>39</v>
      </c>
      <c r="K133" s="36">
        <v>0</v>
      </c>
      <c r="L133" s="36">
        <v>0</v>
      </c>
      <c r="M133" s="7">
        <v>0</v>
      </c>
      <c r="N133" s="54"/>
    </row>
    <row r="134" spans="1:14" ht="33.75" customHeight="1">
      <c r="A134" s="46"/>
      <c r="B134" s="54"/>
      <c r="C134" s="44"/>
      <c r="D134" s="54"/>
      <c r="E134" s="54"/>
      <c r="F134" s="46"/>
      <c r="G134" s="54"/>
      <c r="H134" s="4" t="s">
        <v>23</v>
      </c>
      <c r="I134" s="18" t="s">
        <v>38</v>
      </c>
      <c r="J134" s="18" t="s">
        <v>39</v>
      </c>
      <c r="K134" s="36">
        <v>0</v>
      </c>
      <c r="L134" s="36">
        <v>0</v>
      </c>
      <c r="M134" s="7">
        <v>0</v>
      </c>
      <c r="N134" s="54"/>
    </row>
    <row r="135" spans="1:14" ht="25.5" customHeight="1">
      <c r="A135" s="47"/>
      <c r="B135" s="55"/>
      <c r="C135" s="42"/>
      <c r="D135" s="55"/>
      <c r="E135" s="55"/>
      <c r="F135" s="47"/>
      <c r="G135" s="55"/>
      <c r="H135" s="3" t="s">
        <v>22</v>
      </c>
      <c r="I135" s="18" t="s">
        <v>38</v>
      </c>
      <c r="J135" s="18" t="s">
        <v>39</v>
      </c>
      <c r="K135" s="36">
        <v>50</v>
      </c>
      <c r="L135" s="36">
        <v>30</v>
      </c>
      <c r="M135" s="7">
        <f>ROUND((L135/K135)*100,1)</f>
        <v>60</v>
      </c>
      <c r="N135" s="55"/>
    </row>
    <row r="136" spans="1:14" s="100" customFormat="1" ht="30.75" customHeight="1">
      <c r="A136" s="92">
        <v>12</v>
      </c>
      <c r="B136" s="103" t="s">
        <v>33</v>
      </c>
      <c r="C136" s="104"/>
      <c r="D136" s="104"/>
      <c r="E136" s="104"/>
      <c r="F136" s="104"/>
      <c r="G136" s="105"/>
      <c r="H136" s="96" t="s">
        <v>19</v>
      </c>
      <c r="I136" s="107" t="s">
        <v>38</v>
      </c>
      <c r="J136" s="107" t="s">
        <v>39</v>
      </c>
      <c r="K136" s="108">
        <f>K137+K141</f>
        <v>2173.9</v>
      </c>
      <c r="L136" s="108">
        <f>L137+L141</f>
        <v>2173.9</v>
      </c>
      <c r="M136" s="99">
        <f>ROUND((L136/K136)*100,1)</f>
        <v>100</v>
      </c>
      <c r="N136" s="51" t="s">
        <v>115</v>
      </c>
    </row>
    <row r="137" spans="1:14" ht="25.5">
      <c r="A137" s="57" t="s">
        <v>64</v>
      </c>
      <c r="B137" s="51" t="s">
        <v>76</v>
      </c>
      <c r="C137" s="56" t="s">
        <v>40</v>
      </c>
      <c r="D137" s="51">
        <v>2017</v>
      </c>
      <c r="E137" s="51"/>
      <c r="F137" s="45" t="s">
        <v>34</v>
      </c>
      <c r="G137" s="48" t="s">
        <v>111</v>
      </c>
      <c r="H137" s="3" t="s">
        <v>20</v>
      </c>
      <c r="I137" s="10" t="s">
        <v>38</v>
      </c>
      <c r="J137" s="10" t="s">
        <v>39</v>
      </c>
      <c r="K137" s="36">
        <f>K139+K140</f>
        <v>360.9</v>
      </c>
      <c r="L137" s="36">
        <v>360.9</v>
      </c>
      <c r="M137" s="7">
        <v>0</v>
      </c>
      <c r="N137" s="71"/>
    </row>
    <row r="138" spans="1:14" ht="38.25">
      <c r="A138" s="57"/>
      <c r="B138" s="54"/>
      <c r="C138" s="44"/>
      <c r="D138" s="54"/>
      <c r="E138" s="54"/>
      <c r="F138" s="54"/>
      <c r="G138" s="48"/>
      <c r="H138" s="3" t="s">
        <v>21</v>
      </c>
      <c r="I138" s="10" t="s">
        <v>38</v>
      </c>
      <c r="J138" s="10" t="s">
        <v>39</v>
      </c>
      <c r="K138" s="36">
        <v>0</v>
      </c>
      <c r="L138" s="36">
        <v>0</v>
      </c>
      <c r="M138" s="7">
        <v>0</v>
      </c>
      <c r="N138" s="71"/>
    </row>
    <row r="139" spans="1:14" ht="25.5">
      <c r="A139" s="57"/>
      <c r="B139" s="54"/>
      <c r="C139" s="44"/>
      <c r="D139" s="54"/>
      <c r="E139" s="54"/>
      <c r="F139" s="54"/>
      <c r="G139" s="48"/>
      <c r="H139" s="3" t="s">
        <v>23</v>
      </c>
      <c r="I139" s="10" t="s">
        <v>38</v>
      </c>
      <c r="J139" s="10" t="s">
        <v>39</v>
      </c>
      <c r="K139" s="36">
        <v>89.9</v>
      </c>
      <c r="L139" s="36">
        <v>89.9</v>
      </c>
      <c r="M139" s="7">
        <v>0</v>
      </c>
      <c r="N139" s="71"/>
    </row>
    <row r="140" spans="1:14" ht="12.75">
      <c r="A140" s="57"/>
      <c r="B140" s="54"/>
      <c r="C140" s="44"/>
      <c r="D140" s="54"/>
      <c r="E140" s="54"/>
      <c r="F140" s="54"/>
      <c r="G140" s="48"/>
      <c r="H140" s="3"/>
      <c r="I140" s="10"/>
      <c r="J140" s="10"/>
      <c r="K140" s="36">
        <v>271</v>
      </c>
      <c r="L140" s="36">
        <v>271</v>
      </c>
      <c r="M140" s="7">
        <f>ROUND((L140/K140)*100,1)</f>
        <v>100</v>
      </c>
      <c r="N140" s="71"/>
    </row>
    <row r="141" spans="1:14" ht="31.5" customHeight="1">
      <c r="A141" s="49"/>
      <c r="B141" s="67"/>
      <c r="C141" s="78"/>
      <c r="D141" s="67"/>
      <c r="E141" s="67"/>
      <c r="F141" s="67"/>
      <c r="G141" s="77"/>
      <c r="H141" s="3" t="s">
        <v>22</v>
      </c>
      <c r="I141" s="10" t="s">
        <v>38</v>
      </c>
      <c r="J141" s="10" t="s">
        <v>41</v>
      </c>
      <c r="K141" s="37">
        <v>1813</v>
      </c>
      <c r="L141" s="38">
        <v>1813</v>
      </c>
      <c r="M141" s="7">
        <f>ROUND((L141/K141)*100,1)</f>
        <v>100</v>
      </c>
      <c r="N141" s="72"/>
    </row>
  </sheetData>
  <sheetProtection selectLockedCells="1" selectUnlockedCells="1"/>
  <mergeCells count="253">
    <mergeCell ref="A127:A130"/>
    <mergeCell ref="F122:F125"/>
    <mergeCell ref="B126:G126"/>
    <mergeCell ref="B127:B130"/>
    <mergeCell ref="C127:C130"/>
    <mergeCell ref="D127:D130"/>
    <mergeCell ref="E127:E130"/>
    <mergeCell ref="F127:F130"/>
    <mergeCell ref="G127:G130"/>
    <mergeCell ref="E122:E125"/>
    <mergeCell ref="N126:N130"/>
    <mergeCell ref="N116:N120"/>
    <mergeCell ref="A117:A120"/>
    <mergeCell ref="B121:G121"/>
    <mergeCell ref="N121:N125"/>
    <mergeCell ref="C122:C125"/>
    <mergeCell ref="B122:B125"/>
    <mergeCell ref="A122:A125"/>
    <mergeCell ref="G122:G125"/>
    <mergeCell ref="D122:D125"/>
    <mergeCell ref="A112:A115"/>
    <mergeCell ref="N111:N115"/>
    <mergeCell ref="B116:G116"/>
    <mergeCell ref="B117:B120"/>
    <mergeCell ref="C117:C120"/>
    <mergeCell ref="D117:D120"/>
    <mergeCell ref="E117:E120"/>
    <mergeCell ref="F117:F120"/>
    <mergeCell ref="G117:G120"/>
    <mergeCell ref="B111:G111"/>
    <mergeCell ref="G112:G115"/>
    <mergeCell ref="F112:F115"/>
    <mergeCell ref="E112:E115"/>
    <mergeCell ref="D112:D115"/>
    <mergeCell ref="C112:C115"/>
    <mergeCell ref="B112:B115"/>
    <mergeCell ref="C76:C79"/>
    <mergeCell ref="D76:D79"/>
    <mergeCell ref="E76:E79"/>
    <mergeCell ref="F76:F79"/>
    <mergeCell ref="N75:N79"/>
    <mergeCell ref="N85:N90"/>
    <mergeCell ref="N91:N95"/>
    <mergeCell ref="N96:N100"/>
    <mergeCell ref="N80:N84"/>
    <mergeCell ref="N29:N33"/>
    <mergeCell ref="N131:N135"/>
    <mergeCell ref="N136:N141"/>
    <mergeCell ref="E35:E38"/>
    <mergeCell ref="N34:N38"/>
    <mergeCell ref="N39:N43"/>
    <mergeCell ref="N55:N59"/>
    <mergeCell ref="N60:N64"/>
    <mergeCell ref="N65:N69"/>
    <mergeCell ref="N70:N74"/>
    <mergeCell ref="N44:N48"/>
    <mergeCell ref="N49:N53"/>
    <mergeCell ref="F45:F48"/>
    <mergeCell ref="B49:G49"/>
    <mergeCell ref="E50:E53"/>
    <mergeCell ref="G66:G69"/>
    <mergeCell ref="B70:G70"/>
    <mergeCell ref="B71:B74"/>
    <mergeCell ref="E137:E141"/>
    <mergeCell ref="G137:G141"/>
    <mergeCell ref="D137:D141"/>
    <mergeCell ref="C137:C141"/>
    <mergeCell ref="D132:D135"/>
    <mergeCell ref="B75:G75"/>
    <mergeCell ref="B76:B79"/>
    <mergeCell ref="B137:B141"/>
    <mergeCell ref="B136:G136"/>
    <mergeCell ref="E132:E135"/>
    <mergeCell ref="F132:F135"/>
    <mergeCell ref="G132:G135"/>
    <mergeCell ref="F137:F141"/>
    <mergeCell ref="A132:A135"/>
    <mergeCell ref="B65:G65"/>
    <mergeCell ref="B66:B69"/>
    <mergeCell ref="A66:A69"/>
    <mergeCell ref="C66:C69"/>
    <mergeCell ref="D66:D69"/>
    <mergeCell ref="E66:E69"/>
    <mergeCell ref="B131:G131"/>
    <mergeCell ref="B132:B135"/>
    <mergeCell ref="C132:C135"/>
    <mergeCell ref="A56:A59"/>
    <mergeCell ref="B60:G60"/>
    <mergeCell ref="B61:B64"/>
    <mergeCell ref="A61:A64"/>
    <mergeCell ref="C61:C64"/>
    <mergeCell ref="D61:D64"/>
    <mergeCell ref="E61:E64"/>
    <mergeCell ref="F61:F64"/>
    <mergeCell ref="D50:D53"/>
    <mergeCell ref="G45:G48"/>
    <mergeCell ref="G50:G53"/>
    <mergeCell ref="A45:A48"/>
    <mergeCell ref="B45:B48"/>
    <mergeCell ref="C45:C48"/>
    <mergeCell ref="D45:D48"/>
    <mergeCell ref="B30:B33"/>
    <mergeCell ref="A50:A53"/>
    <mergeCell ref="B50:B53"/>
    <mergeCell ref="C50:C53"/>
    <mergeCell ref="A40:A43"/>
    <mergeCell ref="B40:B43"/>
    <mergeCell ref="C40:C43"/>
    <mergeCell ref="A25:A28"/>
    <mergeCell ref="B25:B28"/>
    <mergeCell ref="C25:C28"/>
    <mergeCell ref="A30:A33"/>
    <mergeCell ref="C35:C38"/>
    <mergeCell ref="A35:A38"/>
    <mergeCell ref="C30:C33"/>
    <mergeCell ref="B54:G54"/>
    <mergeCell ref="B29:G29"/>
    <mergeCell ref="F35:F38"/>
    <mergeCell ref="G35:G38"/>
    <mergeCell ref="E40:E43"/>
    <mergeCell ref="B35:B38"/>
    <mergeCell ref="F50:F53"/>
    <mergeCell ref="E45:E48"/>
    <mergeCell ref="D40:D43"/>
    <mergeCell ref="D30:D33"/>
    <mergeCell ref="A20:A23"/>
    <mergeCell ref="B20:B23"/>
    <mergeCell ref="C20:C23"/>
    <mergeCell ref="D20:D23"/>
    <mergeCell ref="D15:D18"/>
    <mergeCell ref="F15:F18"/>
    <mergeCell ref="E10:E13"/>
    <mergeCell ref="F10:F13"/>
    <mergeCell ref="A10:A13"/>
    <mergeCell ref="A15:A18"/>
    <mergeCell ref="B15:B18"/>
    <mergeCell ref="C15:C18"/>
    <mergeCell ref="B44:G44"/>
    <mergeCell ref="N19:N23"/>
    <mergeCell ref="F40:F43"/>
    <mergeCell ref="G40:G43"/>
    <mergeCell ref="E30:E33"/>
    <mergeCell ref="F30:F33"/>
    <mergeCell ref="B34:G34"/>
    <mergeCell ref="B39:G39"/>
    <mergeCell ref="D25:D28"/>
    <mergeCell ref="D35:D38"/>
    <mergeCell ref="E25:E28"/>
    <mergeCell ref="E15:E18"/>
    <mergeCell ref="G15:G18"/>
    <mergeCell ref="F25:F28"/>
    <mergeCell ref="G10:G13"/>
    <mergeCell ref="E20:E23"/>
    <mergeCell ref="F20:F23"/>
    <mergeCell ref="G20:G23"/>
    <mergeCell ref="G30:G33"/>
    <mergeCell ref="N4:N6"/>
    <mergeCell ref="D5:D6"/>
    <mergeCell ref="E5:E6"/>
    <mergeCell ref="B9:G9"/>
    <mergeCell ref="I5:J5"/>
    <mergeCell ref="K5:L5"/>
    <mergeCell ref="I4:L4"/>
    <mergeCell ref="M4:M6"/>
    <mergeCell ref="N9:N13"/>
    <mergeCell ref="A1:L1"/>
    <mergeCell ref="A2:L2"/>
    <mergeCell ref="A3:L3"/>
    <mergeCell ref="D4:E4"/>
    <mergeCell ref="A4:A6"/>
    <mergeCell ref="F4:F6"/>
    <mergeCell ref="G4:G6"/>
    <mergeCell ref="H4:H6"/>
    <mergeCell ref="C4:C6"/>
    <mergeCell ref="B4:B6"/>
    <mergeCell ref="N24:N28"/>
    <mergeCell ref="B8:G8"/>
    <mergeCell ref="B14:G14"/>
    <mergeCell ref="B19:G19"/>
    <mergeCell ref="B24:G24"/>
    <mergeCell ref="B10:B13"/>
    <mergeCell ref="C10:C13"/>
    <mergeCell ref="D10:D13"/>
    <mergeCell ref="G25:G28"/>
    <mergeCell ref="N14:N18"/>
    <mergeCell ref="A137:A141"/>
    <mergeCell ref="B55:G55"/>
    <mergeCell ref="C56:C59"/>
    <mergeCell ref="B56:B59"/>
    <mergeCell ref="D56:D59"/>
    <mergeCell ref="E56:E59"/>
    <mergeCell ref="F56:F59"/>
    <mergeCell ref="G56:G59"/>
    <mergeCell ref="G61:G64"/>
    <mergeCell ref="F66:F69"/>
    <mergeCell ref="C71:C74"/>
    <mergeCell ref="G71:G74"/>
    <mergeCell ref="A71:A74"/>
    <mergeCell ref="D71:D74"/>
    <mergeCell ref="E71:E74"/>
    <mergeCell ref="F71:F74"/>
    <mergeCell ref="G76:G79"/>
    <mergeCell ref="A76:A79"/>
    <mergeCell ref="B80:G80"/>
    <mergeCell ref="B81:B84"/>
    <mergeCell ref="A81:A84"/>
    <mergeCell ref="C81:C84"/>
    <mergeCell ref="D81:D84"/>
    <mergeCell ref="E81:E84"/>
    <mergeCell ref="F81:F84"/>
    <mergeCell ref="G81:G84"/>
    <mergeCell ref="B85:G85"/>
    <mergeCell ref="A86:A90"/>
    <mergeCell ref="B86:B90"/>
    <mergeCell ref="C86:C90"/>
    <mergeCell ref="D86:D90"/>
    <mergeCell ref="E86:E90"/>
    <mergeCell ref="F86:F90"/>
    <mergeCell ref="G86:G90"/>
    <mergeCell ref="N101:N105"/>
    <mergeCell ref="N106:N110"/>
    <mergeCell ref="B91:G91"/>
    <mergeCell ref="A92:A95"/>
    <mergeCell ref="B92:B95"/>
    <mergeCell ref="C92:C95"/>
    <mergeCell ref="D92:D95"/>
    <mergeCell ref="E92:E95"/>
    <mergeCell ref="F92:F95"/>
    <mergeCell ref="G92:G95"/>
    <mergeCell ref="B96:G96"/>
    <mergeCell ref="A97:A100"/>
    <mergeCell ref="B97:B100"/>
    <mergeCell ref="C97:C100"/>
    <mergeCell ref="D97:D100"/>
    <mergeCell ref="E97:E100"/>
    <mergeCell ref="F97:F100"/>
    <mergeCell ref="G97:G100"/>
    <mergeCell ref="B101:G101"/>
    <mergeCell ref="A102:A105"/>
    <mergeCell ref="B102:B105"/>
    <mergeCell ref="C102:C105"/>
    <mergeCell ref="D102:D105"/>
    <mergeCell ref="E102:E105"/>
    <mergeCell ref="F102:F105"/>
    <mergeCell ref="G102:G105"/>
    <mergeCell ref="B106:G106"/>
    <mergeCell ref="A107:A110"/>
    <mergeCell ref="B107:B110"/>
    <mergeCell ref="C107:C110"/>
    <mergeCell ref="D107:D110"/>
    <mergeCell ref="E107:E110"/>
    <mergeCell ref="F107:F110"/>
    <mergeCell ref="G107:G110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№2-2017) за январь-декабрь 2016 г.</dc:title>
  <dc:subject/>
  <dc:creator>user</dc:creator>
  <cp:keywords/>
  <dc:description/>
  <cp:lastModifiedBy>user</cp:lastModifiedBy>
  <cp:lastPrinted>2017-05-19T12:35:37Z</cp:lastPrinted>
  <dcterms:created xsi:type="dcterms:W3CDTF">2017-04-21T11:32:53Z</dcterms:created>
  <dcterms:modified xsi:type="dcterms:W3CDTF">2017-05-19T15:38:05Z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XXJ7TYMEEKJ2-2520-133</vt:lpwstr>
  </property>
  <property fmtid="{D5CDD505-2E9C-101B-9397-08002B2CF9AE}" pid="4" name="_dlc_DocIdItemGu">
    <vt:lpwstr>beee3b0a-ff0c-4b75-981d-b90674d3cae6</vt:lpwstr>
  </property>
  <property fmtid="{D5CDD505-2E9C-101B-9397-08002B2CF9AE}" pid="5" name="_dlc_DocIdU">
    <vt:lpwstr>https://vip.gov.mari.ru/ukazPRF/_layouts/DocIdRedir.aspx?ID=XXJ7TYMEEKJ2-2520-133, XXJ7TYMEEKJ2-2520-133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 </vt:lpwstr>
  </property>
</Properties>
</file>