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<sst xmlns="http://schemas.openxmlformats.org/spreadsheetml/2006/main" count="125" uniqueCount="95">
  <si>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Приложение №2</t>
  </si>
  <si>
    <t>С В Е Д Е Н И Я</t>
  </si>
  <si>
    <t>об исполнении бюджета по расходам  Хлебниковского  сельского  поселения</t>
  </si>
  <si>
    <t>Наименование статей бюджета</t>
  </si>
  <si>
    <t>Консолидированный</t>
  </si>
  <si>
    <t>районный</t>
  </si>
  <si>
    <t>поселения</t>
  </si>
  <si>
    <t>РП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</si>
  <si>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</si>
  <si>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</si>
  <si>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</si>
  <si>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</si>
  <si>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</si>
  <si>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>2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</si>
  <si>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</si>
  <si>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</si>
  <si>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</si>
  <si>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</si>
  <si>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</si>
  <si>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</si>
  <si>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</si>
  <si>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</si>
  <si>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</si>
  <si>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</si>
  <si>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</si>
  <si>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</si>
  <si>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</si>
  <si>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</si>
  <si>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</si>
  <si>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</si>
  <si>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</si>
  <si>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</si>
  <si>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                              Загс</t>
  </si>
  <si>
    <t xml:space="preserve">          из них: расх.по фонду занятости</t>
  </si>
  <si>
    <t>0412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</si>
  <si>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</si>
  <si>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</si>
  <si>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</si>
  <si>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</si>
  <si>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</si>
  <si>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</si>
  <si>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</si>
  <si>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</si>
  <si>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</si>
  <si>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</si>
  <si>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</si>
  <si>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Защита населения и территории от чрезвычайных ситуаций природ.и техногенного харак.,пожарная безопасность</t>
  </si>
  <si>
    <t>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</si>
  <si>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</si>
  <si>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</si>
  <si>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</si>
  <si>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</si>
  <si>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</si>
  <si>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</si>
  <si>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</si>
  <si>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</si>
  <si>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 xml:space="preserve">                     из них: капремонт ж/ф</t>
  </si>
  <si>
    <t>0501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</si>
  <si>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</si>
  <si>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</si>
  <si>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</si>
  <si>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Жилищное хозяйство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</si>
  <si>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</si>
  <si>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</si>
  <si>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</si>
  <si>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</si>
  <si>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</si>
  <si>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>Благоустройсмтво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</si>
  <si>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</si>
  <si>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</si>
  <si>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</si>
  <si>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</si>
  <si>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</si>
  <si>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</si>
  <si>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</si>
  <si>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</si>
  <si>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</si>
  <si>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</si>
  <si>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</si>
  <si>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</si>
  <si>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 xml:space="preserve">               субв.по передаваемым полномоч.</t>
  </si>
  <si>
    <t>1104</t>
  </si>
  <si>
    <t>Социальная политика</t>
  </si>
  <si>
    <t>1000</t>
  </si>
  <si>
    <t>Пенсионное обеспечение</t>
  </si>
  <si>
    <t>1001</t>
  </si>
  <si>
    <t>Всего расходов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</si>
  <si>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</si>
  <si>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</si>
  <si>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</si>
  <si>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</si>
  <si>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</si>
  <si>
    <t>от 21 июля 2021 года</t>
  </si>
  <si>
    <t>к постановлению администрации Хлебниковского сельского поселения "Об утверждении отчета об исполнении бюджета Хлебниковского сельского поселения Мари-Турекского муниципального района Республики Марий Эл за II квартал 2021 года" №73</t>
  </si>
  <si>
    <t>за II квартал 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</si>
</sst>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1"/>
      <name val="Times New Roman Cyr"/>
      <family val="0"/>
    </font>
    <font>
      <u val="single"/>
      <sz val="12"/>
      <name val="Times New Roman Cyr"/>
      <family val="1"/>
    </font>
    <font>
      <sz val="14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6" fillId="0" borderId="14" xfId="52" applyNumberFormat="1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/>
      <protection/>
    </xf>
    <xf numFmtId="0" fontId="2" fillId="0" borderId="16" xfId="52" applyFont="1" applyBorder="1" applyAlignment="1">
      <alignment horizontal="right" vertical="center" wrapText="1"/>
      <protection/>
    </xf>
    <xf numFmtId="164" fontId="2" fillId="0" borderId="16" xfId="56" applyNumberFormat="1" applyFont="1" applyFill="1" applyBorder="1" applyAlignment="1" applyProtection="1">
      <alignment horizontal="right" vertical="center" wrapText="1"/>
      <protection/>
    </xf>
    <xf numFmtId="0" fontId="2" fillId="0" borderId="14" xfId="52" applyFont="1" applyBorder="1" applyAlignment="1">
      <alignment horizontal="right" vertical="center" wrapText="1"/>
      <protection/>
    </xf>
    <xf numFmtId="0" fontId="2" fillId="0" borderId="14" xfId="52" applyFont="1" applyFill="1" applyBorder="1" applyAlignment="1">
      <alignment horizontal="right" vertical="center" wrapText="1"/>
      <protection/>
    </xf>
    <xf numFmtId="164" fontId="2" fillId="0" borderId="14" xfId="56" applyNumberFormat="1" applyFont="1" applyFill="1" applyBorder="1" applyAlignment="1" applyProtection="1">
      <alignment horizontal="righ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right" vertical="center" wrapText="1"/>
      <protection/>
    </xf>
    <xf numFmtId="164" fontId="11" fillId="0" borderId="16" xfId="56" applyNumberFormat="1" applyFont="1" applyFill="1" applyBorder="1" applyAlignment="1" applyProtection="1">
      <alignment horizontal="right" vertical="center" wrapText="1"/>
      <protection/>
    </xf>
    <xf numFmtId="164" fontId="11" fillId="0" borderId="14" xfId="56" applyNumberFormat="1" applyFont="1" applyFill="1" applyBorder="1" applyAlignment="1" applyProtection="1">
      <alignment horizontal="right" vertical="center" wrapText="1"/>
      <protection/>
    </xf>
    <xf numFmtId="0" fontId="12" fillId="33" borderId="14" xfId="52" applyFont="1" applyFill="1" applyBorder="1" applyAlignment="1">
      <alignment horizontal="center" vertical="center"/>
      <protection/>
    </xf>
    <xf numFmtId="49" fontId="12" fillId="33" borderId="15" xfId="52" applyNumberFormat="1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164" fontId="3" fillId="33" borderId="16" xfId="56" applyNumberFormat="1" applyFont="1" applyFill="1" applyBorder="1" applyAlignment="1" applyProtection="1">
      <alignment horizontal="right" vertical="center" wrapText="1"/>
      <protection/>
    </xf>
    <xf numFmtId="0" fontId="3" fillId="33" borderId="14" xfId="52" applyFont="1" applyFill="1" applyBorder="1" applyAlignment="1">
      <alignment horizontal="right" vertical="center" wrapText="1"/>
      <protection/>
    </xf>
    <xf numFmtId="164" fontId="3" fillId="33" borderId="14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/>
    </xf>
    <xf numFmtId="9" fontId="2" fillId="0" borderId="16" xfId="56" applyFont="1" applyFill="1" applyBorder="1" applyAlignment="1" applyProtection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164" fontId="3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>
      <alignment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1" fontId="3" fillId="34" borderId="14" xfId="52" applyNumberFormat="1" applyFont="1" applyFill="1" applyBorder="1">
      <alignment/>
      <protection/>
    </xf>
    <xf numFmtId="164" fontId="3" fillId="34" borderId="14" xfId="56" applyNumberFormat="1" applyFont="1" applyFill="1" applyBorder="1" applyAlignment="1" applyProtection="1">
      <alignment/>
      <protection/>
    </xf>
    <xf numFmtId="165" fontId="3" fillId="34" borderId="14" xfId="52" applyNumberFormat="1" applyFont="1" applyFill="1" applyBorder="1">
      <alignment/>
      <protection/>
    </xf>
    <xf numFmtId="1" fontId="3" fillId="35" borderId="14" xfId="52" applyNumberFormat="1" applyFont="1" applyFill="1" applyBorder="1">
      <alignment/>
      <protection/>
    </xf>
    <xf numFmtId="0" fontId="14" fillId="0" borderId="0" xfId="0" applyFont="1" applyAlignment="1">
      <alignment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65" fontId="2" fillId="34" borderId="14" xfId="52" applyNumberFormat="1" applyFont="1" applyFill="1" applyBorder="1">
      <alignment/>
      <protection/>
    </xf>
    <xf numFmtId="165" fontId="2" fillId="34" borderId="14" xfId="52" applyNumberFormat="1" applyFont="1" applyFill="1" applyBorder="1">
      <alignment/>
      <protection/>
    </xf>
    <xf numFmtId="1" fontId="7" fillId="0" borderId="14" xfId="52" applyNumberFormat="1" applyFont="1" applyBorder="1">
      <alignment/>
      <protection/>
    </xf>
    <xf numFmtId="164" fontId="7" fillId="33" borderId="14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" fontId="2" fillId="0" borderId="14" xfId="52" applyNumberFormat="1" applyFont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4" fontId="7" fillId="0" borderId="14" xfId="56" applyNumberFormat="1" applyFont="1" applyFill="1" applyBorder="1" applyAlignment="1" applyProtection="1">
      <alignment/>
      <protection/>
    </xf>
    <xf numFmtId="0" fontId="7" fillId="34" borderId="14" xfId="52" applyFont="1" applyFill="1" applyBorder="1" applyAlignment="1">
      <alignment wrapText="1"/>
      <protection/>
    </xf>
    <xf numFmtId="49" fontId="7" fillId="34" borderId="12" xfId="52" applyNumberFormat="1" applyFont="1" applyFill="1" applyBorder="1" applyAlignment="1">
      <alignment horizontal="center" wrapText="1"/>
      <protection/>
    </xf>
    <xf numFmtId="1" fontId="7" fillId="34" borderId="14" xfId="52" applyNumberFormat="1" applyFont="1" applyFill="1" applyBorder="1">
      <alignment/>
      <protection/>
    </xf>
    <xf numFmtId="164" fontId="7" fillId="34" borderId="14" xfId="56" applyNumberFormat="1" applyFont="1" applyFill="1" applyBorder="1" applyAlignment="1" applyProtection="1">
      <alignment/>
      <protection/>
    </xf>
    <xf numFmtId="165" fontId="7" fillId="34" borderId="14" xfId="52" applyNumberFormat="1" applyFont="1" applyFill="1" applyBorder="1">
      <alignment/>
      <protection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" fontId="7" fillId="35" borderId="14" xfId="52" applyNumberFormat="1" applyFont="1" applyFill="1" applyBorder="1">
      <alignment/>
      <protection/>
    </xf>
    <xf numFmtId="164" fontId="7" fillId="35" borderId="14" xfId="56" applyNumberFormat="1" applyFont="1" applyFill="1" applyBorder="1" applyAlignment="1" applyProtection="1">
      <alignment/>
      <protection/>
    </xf>
    <xf numFmtId="49" fontId="2" fillId="34" borderId="15" xfId="52" applyNumberFormat="1" applyFont="1" applyFill="1" applyBorder="1" applyAlignment="1">
      <alignment horizontal="center" vertical="center" wrapText="1"/>
      <protection/>
    </xf>
    <xf numFmtId="9" fontId="2" fillId="34" borderId="14" xfId="52" applyNumberFormat="1" applyFont="1" applyFill="1" applyBorder="1" applyAlignment="1">
      <alignment horizontal="right" wrapText="1"/>
      <protection/>
    </xf>
    <xf numFmtId="165" fontId="2" fillId="34" borderId="14" xfId="52" applyNumberFormat="1" applyFont="1" applyFill="1" applyBorder="1" applyAlignment="1">
      <alignment horizontal="right" wrapText="1"/>
      <protection/>
    </xf>
    <xf numFmtId="1" fontId="2" fillId="0" borderId="14" xfId="56" applyNumberFormat="1" applyFont="1" applyFill="1" applyBorder="1" applyAlignment="1" applyProtection="1">
      <alignment horizontal="right" vertical="center" wrapText="1"/>
      <protection/>
    </xf>
    <xf numFmtId="1" fontId="2" fillId="0" borderId="14" xfId="52" applyNumberFormat="1" applyFont="1" applyBorder="1" applyAlignment="1">
      <alignment horizontal="right"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Fill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164" fontId="12" fillId="35" borderId="14" xfId="56" applyNumberFormat="1" applyFont="1" applyFill="1" applyBorder="1" applyAlignment="1" applyProtection="1">
      <alignment/>
      <protection/>
    </xf>
    <xf numFmtId="0" fontId="3" fillId="34" borderId="14" xfId="52" applyFont="1" applyFill="1" applyBorder="1" applyAlignment="1">
      <alignment horizontal="right" wrapText="1"/>
      <protection/>
    </xf>
    <xf numFmtId="49" fontId="3" fillId="34" borderId="12" xfId="52" applyNumberFormat="1" applyFont="1" applyFill="1" applyBorder="1" applyAlignment="1">
      <alignment horizontal="center" vertical="center" wrapText="1"/>
      <protection/>
    </xf>
    <xf numFmtId="1" fontId="3" fillId="34" borderId="14" xfId="52" applyNumberFormat="1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 applyProtection="1">
      <alignment horizontal="right" vertical="center" wrapText="1"/>
      <protection/>
    </xf>
    <xf numFmtId="165" fontId="3" fillId="34" borderId="14" xfId="52" applyNumberFormat="1" applyFont="1" applyFill="1" applyBorder="1" applyAlignment="1">
      <alignment vertical="center" wrapText="1"/>
      <protection/>
    </xf>
    <xf numFmtId="1" fontId="3" fillId="0" borderId="14" xfId="52" applyNumberFormat="1" applyFont="1" applyFill="1" applyBorder="1" applyAlignment="1">
      <alignment vertical="center" wrapText="1"/>
      <protection/>
    </xf>
    <xf numFmtId="1" fontId="3" fillId="0" borderId="14" xfId="56" applyNumberFormat="1" applyFont="1" applyFill="1" applyBorder="1" applyAlignment="1" applyProtection="1">
      <alignment vertical="center" wrapText="1"/>
      <protection/>
    </xf>
    <xf numFmtId="164" fontId="3" fillId="35" borderId="14" xfId="56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right" wrapText="1"/>
    </xf>
    <xf numFmtId="0" fontId="3" fillId="34" borderId="14" xfId="52" applyFont="1" applyFill="1" applyBorder="1" applyAlignment="1">
      <alignment horizontal="left" wrapText="1"/>
      <protection/>
    </xf>
    <xf numFmtId="0" fontId="2" fillId="34" borderId="14" xfId="52" applyFont="1" applyFill="1" applyBorder="1" applyAlignment="1">
      <alignment horizontal="left" wrapText="1"/>
      <protection/>
    </xf>
    <xf numFmtId="49" fontId="2" fillId="34" borderId="12" xfId="52" applyNumberFormat="1" applyFont="1" applyFill="1" applyBorder="1" applyAlignment="1">
      <alignment horizontal="center" vertical="center" wrapText="1"/>
      <protection/>
    </xf>
    <xf numFmtId="1" fontId="2" fillId="34" borderId="14" xfId="52" applyNumberFormat="1" applyFont="1" applyFill="1" applyBorder="1" applyAlignment="1">
      <alignment horizontal="right" vertical="center" wrapText="1"/>
      <protection/>
    </xf>
    <xf numFmtId="164" fontId="2" fillId="34" borderId="14" xfId="56" applyNumberFormat="1" applyFont="1" applyFill="1" applyBorder="1" applyAlignment="1" applyProtection="1">
      <alignment horizontal="right" vertical="center" wrapText="1"/>
      <protection/>
    </xf>
    <xf numFmtId="165" fontId="2" fillId="34" borderId="14" xfId="52" applyNumberFormat="1" applyFont="1" applyFill="1" applyBorder="1" applyAlignment="1">
      <alignment vertic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1" fontId="3" fillId="33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/>
      <protection/>
    </xf>
    <xf numFmtId="0" fontId="3" fillId="0" borderId="17" xfId="52" applyFont="1" applyFill="1" applyBorder="1" applyAlignment="1">
      <alignment wrapText="1"/>
      <protection/>
    </xf>
    <xf numFmtId="49" fontId="3" fillId="0" borderId="18" xfId="52" applyNumberFormat="1" applyFont="1" applyFill="1" applyBorder="1" applyAlignment="1">
      <alignment horizontal="center" wrapText="1"/>
      <protection/>
    </xf>
    <xf numFmtId="1" fontId="3" fillId="0" borderId="17" xfId="52" applyNumberFormat="1" applyFont="1" applyBorder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3" fillId="0" borderId="14" xfId="52" applyNumberFormat="1" applyFont="1" applyBorder="1">
      <alignment/>
      <protection/>
    </xf>
    <xf numFmtId="164" fontId="3" fillId="0" borderId="14" xfId="56" applyNumberFormat="1" applyFont="1" applyFill="1" applyBorder="1" applyAlignment="1" applyProtection="1">
      <alignment/>
      <protection/>
    </xf>
    <xf numFmtId="164" fontId="3" fillId="0" borderId="17" xfId="56" applyNumberFormat="1" applyFont="1" applyFill="1" applyBorder="1" applyAlignment="1" applyProtection="1">
      <alignment/>
      <protection/>
    </xf>
    <xf numFmtId="0" fontId="2" fillId="0" borderId="14" xfId="52" applyFont="1" applyFill="1" applyBorder="1" applyAlignment="1">
      <alignment wrapText="1"/>
      <protection/>
    </xf>
    <xf numFmtId="49" fontId="3" fillId="0" borderId="14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1" fontId="2" fillId="0" borderId="17" xfId="56" applyNumberFormat="1" applyFont="1" applyFill="1" applyBorder="1" applyAlignment="1" applyProtection="1">
      <alignment/>
      <protection/>
    </xf>
    <xf numFmtId="0" fontId="2" fillId="0" borderId="17" xfId="52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0" fontId="3" fillId="0" borderId="14" xfId="52" applyFont="1" applyFill="1" applyBorder="1" applyAlignment="1">
      <alignment wrapText="1"/>
      <protection/>
    </xf>
    <xf numFmtId="1" fontId="3" fillId="0" borderId="14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5" fillId="0" borderId="0" xfId="0" applyFont="1" applyBorder="1" applyAlignment="1">
      <alignment/>
    </xf>
    <xf numFmtId="0" fontId="6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2" fontId="11" fillId="0" borderId="0" xfId="52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customWidth="1"/>
    <col min="7" max="7" width="9.875" style="0" customWidth="1"/>
    <col min="8" max="8" width="10.125" style="0" customWidth="1"/>
    <col min="9" max="10" width="9.00390625" style="0" hidden="1" customWidth="1"/>
    <col min="11" max="11" width="10.25390625" style="0" hidden="1" customWidth="1"/>
  </cols>
  <sheetData>
    <row r="1" spans="6:17" ht="19.5" customHeight="1"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57" customHeight="1">
      <c r="B2" s="121" t="s">
        <v>93</v>
      </c>
      <c r="C2" s="121"/>
      <c r="D2" s="121"/>
      <c r="E2" s="121"/>
      <c r="F2" s="121"/>
      <c r="G2" s="121"/>
      <c r="H2" s="121"/>
    </row>
    <row r="3" spans="2:8" ht="12.75" customHeight="1">
      <c r="B3" s="122" t="s">
        <v>92</v>
      </c>
      <c r="C3" s="122"/>
      <c r="D3" s="122"/>
      <c r="E3" s="122"/>
      <c r="F3" s="122"/>
      <c r="G3" s="122"/>
      <c r="H3" s="122"/>
    </row>
    <row r="4" spans="1:11" ht="18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8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8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3"/>
      <c r="J6" s="3"/>
      <c r="K6" s="3"/>
    </row>
    <row r="7" spans="1:11" ht="18" customHeight="1">
      <c r="A7" s="124" t="s">
        <v>2</v>
      </c>
      <c r="B7" s="124"/>
      <c r="C7" s="124"/>
      <c r="D7" s="124"/>
      <c r="E7" s="124"/>
      <c r="F7" s="124"/>
      <c r="G7" s="124"/>
      <c r="H7" s="124"/>
      <c r="I7" s="3"/>
      <c r="J7" s="3"/>
      <c r="K7" s="3"/>
    </row>
    <row r="8" spans="1:11" ht="18" customHeight="1">
      <c r="A8" s="124" t="s">
        <v>94</v>
      </c>
      <c r="B8" s="124"/>
      <c r="C8" s="124"/>
      <c r="D8" s="124"/>
      <c r="E8" s="124"/>
      <c r="F8" s="124"/>
      <c r="G8" s="124"/>
      <c r="H8" s="124"/>
      <c r="I8" s="3"/>
      <c r="J8" s="3"/>
      <c r="K8" s="3"/>
    </row>
    <row r="9" spans="1:11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11" customFormat="1" ht="15.75" customHeight="1" hidden="1">
      <c r="A10" s="117" t="s">
        <v>3</v>
      </c>
      <c r="B10" s="6"/>
      <c r="C10" s="7" t="s">
        <v>4</v>
      </c>
      <c r="D10" s="8"/>
      <c r="E10" s="9"/>
      <c r="F10" s="118" t="s">
        <v>5</v>
      </c>
      <c r="G10" s="118"/>
      <c r="H10" s="118"/>
      <c r="I10" s="119" t="s">
        <v>6</v>
      </c>
      <c r="J10" s="119"/>
      <c r="K10" s="119"/>
    </row>
    <row r="11" spans="1:11" s="11" customFormat="1" ht="66" customHeight="1">
      <c r="A11" s="117"/>
      <c r="B11" s="12" t="s">
        <v>7</v>
      </c>
      <c r="C11" s="10" t="s">
        <v>8</v>
      </c>
      <c r="D11" s="13" t="s">
        <v>9</v>
      </c>
      <c r="E11" s="10" t="s">
        <v>10</v>
      </c>
      <c r="F11" s="10" t="s">
        <v>11</v>
      </c>
      <c r="G11" s="10" t="s">
        <v>12</v>
      </c>
      <c r="H11" s="10" t="s">
        <v>10</v>
      </c>
      <c r="I11" s="14" t="s">
        <v>8</v>
      </c>
      <c r="J11" s="14" t="s">
        <v>9</v>
      </c>
      <c r="K11" s="14" t="s">
        <v>10</v>
      </c>
    </row>
    <row r="12" spans="1:11" s="11" customFormat="1" ht="13.5" customHeight="1">
      <c r="A12" s="15">
        <v>1</v>
      </c>
      <c r="B12" s="16" t="s">
        <v>13</v>
      </c>
      <c r="C12" s="17">
        <v>3</v>
      </c>
      <c r="D12" s="18">
        <v>5</v>
      </c>
      <c r="E12" s="17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1" customFormat="1" ht="17.25" customHeight="1" hidden="1">
      <c r="A13" s="19" t="s">
        <v>14</v>
      </c>
      <c r="B13" s="16"/>
      <c r="C13" s="20">
        <f>F13+I13</f>
        <v>45208</v>
      </c>
      <c r="D13" s="20">
        <f>G13+J13</f>
        <v>46694</v>
      </c>
      <c r="E13" s="21">
        <f>D13/C13</f>
        <v>1.032870288444523</v>
      </c>
      <c r="F13" s="22">
        <v>34077</v>
      </c>
      <c r="G13" s="23">
        <v>35665</v>
      </c>
      <c r="H13" s="24">
        <f>G13/F13</f>
        <v>1.0466003462746134</v>
      </c>
      <c r="I13" s="22">
        <v>11131</v>
      </c>
      <c r="J13" s="22">
        <v>11029</v>
      </c>
      <c r="K13" s="24">
        <f>J13/I13</f>
        <v>0.9908364028389184</v>
      </c>
    </row>
    <row r="14" spans="1:11" s="11" customFormat="1" ht="16.5" customHeight="1" hidden="1">
      <c r="A14" s="19" t="s">
        <v>15</v>
      </c>
      <c r="B14" s="16"/>
      <c r="C14" s="20">
        <f>F14</f>
        <v>223531</v>
      </c>
      <c r="D14" s="20">
        <f>G14</f>
        <v>223297</v>
      </c>
      <c r="E14" s="21">
        <f>D14/C14</f>
        <v>0.9989531653327727</v>
      </c>
      <c r="F14" s="22">
        <v>223531</v>
      </c>
      <c r="G14" s="23">
        <v>223297</v>
      </c>
      <c r="H14" s="24">
        <f>G14/F14</f>
        <v>0.9989531653327727</v>
      </c>
      <c r="I14" s="22">
        <v>50565</v>
      </c>
      <c r="J14" s="22">
        <v>50504</v>
      </c>
      <c r="K14" s="24">
        <f>J14/I14</f>
        <v>0.9987936319588648</v>
      </c>
    </row>
    <row r="15" spans="1:11" s="11" customFormat="1" ht="28.5" customHeight="1" hidden="1">
      <c r="A15" s="25" t="s">
        <v>16</v>
      </c>
      <c r="B15" s="16"/>
      <c r="C15" s="20"/>
      <c r="D15" s="26"/>
      <c r="E15" s="27"/>
      <c r="F15" s="22">
        <v>19815</v>
      </c>
      <c r="G15" s="23">
        <v>19686</v>
      </c>
      <c r="H15" s="24">
        <f>G15/F15</f>
        <v>0.9934897804693414</v>
      </c>
      <c r="I15" s="22"/>
      <c r="J15" s="22"/>
      <c r="K15" s="28"/>
    </row>
    <row r="16" spans="1:11" s="35" customFormat="1" ht="18.75" hidden="1">
      <c r="A16" s="29" t="s">
        <v>17</v>
      </c>
      <c r="B16" s="30" t="s">
        <v>18</v>
      </c>
      <c r="C16" s="31">
        <f>SUM(C13:C15)</f>
        <v>268739</v>
      </c>
      <c r="D16" s="31">
        <f>SUM(D13:D15)</f>
        <v>269991</v>
      </c>
      <c r="E16" s="32">
        <f>D16/C16</f>
        <v>1.0046587953367394</v>
      </c>
      <c r="F16" s="33">
        <f>SUM(F13:F15)</f>
        <v>277423</v>
      </c>
      <c r="G16" s="33">
        <f>SUM(G13:G15)</f>
        <v>278648</v>
      </c>
      <c r="H16" s="34">
        <f>G16/F16</f>
        <v>1.0044156396549673</v>
      </c>
      <c r="I16" s="33">
        <f>SUM(I13:I15)</f>
        <v>61696</v>
      </c>
      <c r="J16" s="33">
        <f>SUM(J13:J15)</f>
        <v>61533</v>
      </c>
      <c r="K16" s="34">
        <f>J16/I16</f>
        <v>0.9973580134854771</v>
      </c>
    </row>
    <row r="17" spans="1:11" s="11" customFormat="1" ht="0.75" customHeight="1">
      <c r="A17" s="15"/>
      <c r="B17" s="16"/>
      <c r="C17" s="17"/>
      <c r="D17" s="18"/>
      <c r="E17" s="36"/>
      <c r="F17" s="14"/>
      <c r="G17" s="14"/>
      <c r="H17" s="37"/>
      <c r="I17" s="14"/>
      <c r="J17" s="14"/>
      <c r="K17" s="38"/>
    </row>
    <row r="18" spans="1:11" s="11" customFormat="1" ht="0.75" customHeight="1">
      <c r="A18" s="15"/>
      <c r="B18" s="16"/>
      <c r="C18" s="17"/>
      <c r="D18" s="18"/>
      <c r="E18" s="36"/>
      <c r="F18" s="14"/>
      <c r="G18" s="14"/>
      <c r="H18" s="37"/>
      <c r="I18" s="14"/>
      <c r="J18" s="14"/>
      <c r="K18" s="38"/>
    </row>
    <row r="19" spans="1:11" s="11" customFormat="1" ht="0.75" customHeight="1">
      <c r="A19" s="15"/>
      <c r="B19" s="16"/>
      <c r="C19" s="17"/>
      <c r="D19" s="18"/>
      <c r="E19" s="36"/>
      <c r="F19" s="14"/>
      <c r="G19" s="14"/>
      <c r="H19" s="37"/>
      <c r="I19" s="14"/>
      <c r="J19" s="14"/>
      <c r="K19" s="38"/>
    </row>
    <row r="20" spans="1:11" s="11" customFormat="1" ht="0.75" customHeight="1">
      <c r="A20" s="15"/>
      <c r="B20" s="16"/>
      <c r="C20" s="17"/>
      <c r="D20" s="18"/>
      <c r="E20" s="36"/>
      <c r="F20" s="14"/>
      <c r="G20" s="14"/>
      <c r="H20" s="37"/>
      <c r="I20" s="14"/>
      <c r="J20" s="14"/>
      <c r="K20" s="38"/>
    </row>
    <row r="21" spans="1:11" s="45" customFormat="1" ht="20.25" customHeight="1">
      <c r="A21" s="39" t="s">
        <v>19</v>
      </c>
      <c r="B21" s="40" t="s">
        <v>20</v>
      </c>
      <c r="C21" s="41" t="e">
        <f>#REF!+#REF!+C22+#REF!+#REF!+#REF!+#REF!+#REF!+C25</f>
        <v>#REF!</v>
      </c>
      <c r="D21" s="41" t="e">
        <f>#REF!+#REF!+D22+#REF!+#REF!+#REF!+#REF!+#REF!+D25</f>
        <v>#REF!</v>
      </c>
      <c r="E21" s="42" t="e">
        <f>D21/C21</f>
        <v>#REF!</v>
      </c>
      <c r="F21" s="43">
        <v>1894.4</v>
      </c>
      <c r="G21" s="43">
        <v>828.3</v>
      </c>
      <c r="H21" s="43">
        <f>G21/F21*100</f>
        <v>43.72360641891891</v>
      </c>
      <c r="I21" s="44" t="e">
        <f>#REF!+#REF!+I22+#REF!+#REF!+#REF!+#REF!+I25</f>
        <v>#REF!</v>
      </c>
      <c r="J21" s="44" t="e">
        <f>#REF!+#REF!+J22+#REF!+#REF!+#REF!+#REF!+J25</f>
        <v>#REF!</v>
      </c>
      <c r="K21" s="34" t="e">
        <f>J21/I21</f>
        <v>#REF!</v>
      </c>
    </row>
    <row r="22" spans="1:11" s="54" customFormat="1" ht="15.75">
      <c r="A22" s="46" t="s">
        <v>21</v>
      </c>
      <c r="B22" s="47" t="s">
        <v>22</v>
      </c>
      <c r="C22" s="48" t="e">
        <f>F22+I22</f>
        <v>#REF!</v>
      </c>
      <c r="D22" s="48" t="e">
        <f>G22+J22</f>
        <v>#REF!</v>
      </c>
      <c r="E22" s="49" t="e">
        <f>D22/C22</f>
        <v>#REF!</v>
      </c>
      <c r="F22" s="50">
        <v>1827.8</v>
      </c>
      <c r="G22" s="50">
        <v>809.2</v>
      </c>
      <c r="H22" s="51">
        <f>G22/F22*100</f>
        <v>44.27180216653902</v>
      </c>
      <c r="I22" s="52" t="e">
        <f>#REF!</f>
        <v>#REF!</v>
      </c>
      <c r="J22" s="52" t="e">
        <f>#REF!</f>
        <v>#REF!</v>
      </c>
      <c r="K22" s="53" t="e">
        <f>J22/I22</f>
        <v>#REF!</v>
      </c>
    </row>
    <row r="23" spans="1:11" s="54" customFormat="1" ht="15.75" hidden="1">
      <c r="A23" s="46"/>
      <c r="B23" s="47"/>
      <c r="C23" s="48"/>
      <c r="D23" s="48"/>
      <c r="E23" s="49"/>
      <c r="F23" s="50"/>
      <c r="G23" s="50"/>
      <c r="H23" s="51"/>
      <c r="I23" s="52"/>
      <c r="J23" s="52"/>
      <c r="K23" s="53"/>
    </row>
    <row r="24" spans="1:11" ht="15.75">
      <c r="A24" s="46" t="s">
        <v>23</v>
      </c>
      <c r="B24" s="47" t="s">
        <v>24</v>
      </c>
      <c r="C24" s="48"/>
      <c r="D24" s="48"/>
      <c r="E24" s="49"/>
      <c r="F24" s="50">
        <v>10</v>
      </c>
      <c r="G24" s="50">
        <v>0</v>
      </c>
      <c r="H24" s="51">
        <f aca="true" t="shared" si="0" ref="H24:H71">G24/F24*100</f>
        <v>0</v>
      </c>
      <c r="I24" s="55"/>
      <c r="J24" s="56"/>
      <c r="K24" s="53"/>
    </row>
    <row r="25" spans="1:11" s="57" customFormat="1" ht="15" customHeight="1">
      <c r="A25" s="46" t="s">
        <v>25</v>
      </c>
      <c r="B25" s="47" t="s">
        <v>26</v>
      </c>
      <c r="C25" s="48">
        <f aca="true" t="shared" si="1" ref="C25:C35">F25+I25</f>
        <v>378.6</v>
      </c>
      <c r="D25" s="48">
        <f aca="true" t="shared" si="2" ref="D25:D35">G25+J25</f>
        <v>341.1</v>
      </c>
      <c r="E25" s="49">
        <f aca="true" t="shared" si="3" ref="E25:E34">D25/C25</f>
        <v>0.9009508716323297</v>
      </c>
      <c r="F25" s="50">
        <v>56.6</v>
      </c>
      <c r="G25" s="50">
        <v>19.1</v>
      </c>
      <c r="H25" s="51">
        <f t="shared" si="0"/>
        <v>33.745583038869256</v>
      </c>
      <c r="I25" s="52">
        <f>SUM(I26:I30)</f>
        <v>322</v>
      </c>
      <c r="J25" s="52">
        <f>SUM(J26:J30)</f>
        <v>322</v>
      </c>
      <c r="K25" s="53">
        <f>J25/I25</f>
        <v>1</v>
      </c>
    </row>
    <row r="26" spans="1:11" ht="18.75" customHeight="1" hidden="1">
      <c r="A26" s="46" t="s">
        <v>27</v>
      </c>
      <c r="B26" s="47" t="s">
        <v>28</v>
      </c>
      <c r="C26" s="48">
        <f t="shared" si="1"/>
        <v>0</v>
      </c>
      <c r="D26" s="48">
        <f t="shared" si="2"/>
        <v>0</v>
      </c>
      <c r="E26" s="42" t="e">
        <f t="shared" si="3"/>
        <v>#DIV/0!</v>
      </c>
      <c r="F26" s="50">
        <v>0</v>
      </c>
      <c r="G26" s="50"/>
      <c r="H26" s="43" t="e">
        <f t="shared" si="0"/>
        <v>#DIV/0!</v>
      </c>
      <c r="I26" s="55"/>
      <c r="J26" s="56"/>
      <c r="K26" s="53"/>
    </row>
    <row r="27" spans="1:11" ht="18.75" customHeight="1" hidden="1">
      <c r="A27" s="46" t="s">
        <v>29</v>
      </c>
      <c r="B27" s="47" t="s">
        <v>28</v>
      </c>
      <c r="C27" s="48">
        <f t="shared" si="1"/>
        <v>302</v>
      </c>
      <c r="D27" s="48">
        <f t="shared" si="2"/>
        <v>302</v>
      </c>
      <c r="E27" s="42">
        <f t="shared" si="3"/>
        <v>1</v>
      </c>
      <c r="F27" s="50">
        <v>302</v>
      </c>
      <c r="G27" s="50">
        <v>302</v>
      </c>
      <c r="H27" s="43">
        <f t="shared" si="0"/>
        <v>100</v>
      </c>
      <c r="I27" s="55"/>
      <c r="J27" s="56"/>
      <c r="K27" s="53"/>
    </row>
    <row r="28" spans="1:11" ht="18" customHeight="1" hidden="1">
      <c r="A28" s="46" t="s">
        <v>30</v>
      </c>
      <c r="B28" s="47" t="s">
        <v>28</v>
      </c>
      <c r="C28" s="48">
        <f t="shared" si="1"/>
        <v>33</v>
      </c>
      <c r="D28" s="48">
        <f t="shared" si="2"/>
        <v>33</v>
      </c>
      <c r="E28" s="42">
        <f t="shared" si="3"/>
        <v>1</v>
      </c>
      <c r="F28" s="50">
        <v>33</v>
      </c>
      <c r="G28" s="50">
        <v>33</v>
      </c>
      <c r="H28" s="43">
        <f t="shared" si="0"/>
        <v>100</v>
      </c>
      <c r="I28" s="55"/>
      <c r="J28" s="56"/>
      <c r="K28" s="53"/>
    </row>
    <row r="29" spans="1:11" ht="18" customHeight="1" hidden="1">
      <c r="A29" s="46" t="s">
        <v>31</v>
      </c>
      <c r="B29" s="47" t="s">
        <v>28</v>
      </c>
      <c r="C29" s="48">
        <f t="shared" si="1"/>
        <v>2603.7</v>
      </c>
      <c r="D29" s="48">
        <f t="shared" si="2"/>
        <v>2594</v>
      </c>
      <c r="E29" s="42">
        <f t="shared" si="3"/>
        <v>0.9962745323962054</v>
      </c>
      <c r="F29" s="50">
        <v>2281.7</v>
      </c>
      <c r="G29" s="50">
        <v>2272</v>
      </c>
      <c r="H29" s="43">
        <f t="shared" si="0"/>
        <v>99.57487838015516</v>
      </c>
      <c r="I29" s="55">
        <v>322</v>
      </c>
      <c r="J29" s="56">
        <v>322</v>
      </c>
      <c r="K29" s="53">
        <f>J29/I29</f>
        <v>1</v>
      </c>
    </row>
    <row r="30" spans="1:11" ht="18" customHeight="1" hidden="1">
      <c r="A30" s="46" t="s">
        <v>32</v>
      </c>
      <c r="B30" s="47" t="s">
        <v>28</v>
      </c>
      <c r="C30" s="48">
        <f t="shared" si="1"/>
        <v>864</v>
      </c>
      <c r="D30" s="48">
        <f t="shared" si="2"/>
        <v>864</v>
      </c>
      <c r="E30" s="42">
        <f t="shared" si="3"/>
        <v>1</v>
      </c>
      <c r="F30" s="50">
        <v>864</v>
      </c>
      <c r="G30" s="50">
        <v>864</v>
      </c>
      <c r="H30" s="43">
        <f t="shared" si="0"/>
        <v>100</v>
      </c>
      <c r="I30" s="55"/>
      <c r="J30" s="56"/>
      <c r="K30" s="53"/>
    </row>
    <row r="31" spans="1:11" ht="15.75" customHeight="1" hidden="1">
      <c r="A31" s="46" t="s">
        <v>33</v>
      </c>
      <c r="B31" s="47" t="s">
        <v>34</v>
      </c>
      <c r="C31" s="48">
        <f t="shared" si="1"/>
        <v>30</v>
      </c>
      <c r="D31" s="48">
        <f t="shared" si="2"/>
        <v>30</v>
      </c>
      <c r="E31" s="49">
        <f t="shared" si="3"/>
        <v>1</v>
      </c>
      <c r="F31" s="50">
        <v>30</v>
      </c>
      <c r="G31" s="50">
        <v>30</v>
      </c>
      <c r="H31" s="43">
        <f t="shared" si="0"/>
        <v>100</v>
      </c>
      <c r="I31" s="55"/>
      <c r="J31" s="56"/>
      <c r="K31" s="58"/>
    </row>
    <row r="32" spans="1:11" ht="15.75" customHeight="1" hidden="1">
      <c r="A32" s="46" t="s">
        <v>35</v>
      </c>
      <c r="B32" s="47" t="s">
        <v>34</v>
      </c>
      <c r="C32" s="48">
        <f t="shared" si="1"/>
        <v>73</v>
      </c>
      <c r="D32" s="48">
        <f t="shared" si="2"/>
        <v>73</v>
      </c>
      <c r="E32" s="49">
        <f t="shared" si="3"/>
        <v>1</v>
      </c>
      <c r="F32" s="50">
        <v>73</v>
      </c>
      <c r="G32" s="50">
        <v>73</v>
      </c>
      <c r="H32" s="43">
        <f t="shared" si="0"/>
        <v>100</v>
      </c>
      <c r="I32" s="55"/>
      <c r="J32" s="56"/>
      <c r="K32" s="58"/>
    </row>
    <row r="33" spans="1:11" ht="17.25" customHeight="1" hidden="1">
      <c r="A33" s="46" t="s">
        <v>36</v>
      </c>
      <c r="B33" s="47" t="s">
        <v>34</v>
      </c>
      <c r="C33" s="48">
        <f t="shared" si="1"/>
        <v>550.2</v>
      </c>
      <c r="D33" s="48">
        <f t="shared" si="2"/>
        <v>511.2</v>
      </c>
      <c r="E33" s="49">
        <f t="shared" si="3"/>
        <v>0.9291166848418756</v>
      </c>
      <c r="F33" s="50">
        <v>151.2</v>
      </c>
      <c r="G33" s="50">
        <v>151.2</v>
      </c>
      <c r="H33" s="43">
        <f t="shared" si="0"/>
        <v>100</v>
      </c>
      <c r="I33" s="55">
        <v>399</v>
      </c>
      <c r="J33" s="56">
        <v>360</v>
      </c>
      <c r="K33" s="58">
        <f>J33/I33</f>
        <v>0.9022556390977443</v>
      </c>
    </row>
    <row r="34" spans="1:11" ht="19.5" customHeight="1" hidden="1">
      <c r="A34" s="46" t="s">
        <v>37</v>
      </c>
      <c r="B34" s="47" t="s">
        <v>34</v>
      </c>
      <c r="C34" s="48">
        <f t="shared" si="1"/>
        <v>1000</v>
      </c>
      <c r="D34" s="48">
        <f t="shared" si="2"/>
        <v>1000</v>
      </c>
      <c r="E34" s="49">
        <f t="shared" si="3"/>
        <v>1</v>
      </c>
      <c r="F34" s="50">
        <v>0</v>
      </c>
      <c r="G34" s="50">
        <v>0</v>
      </c>
      <c r="H34" s="43" t="e">
        <f t="shared" si="0"/>
        <v>#DIV/0!</v>
      </c>
      <c r="I34" s="55">
        <v>1000</v>
      </c>
      <c r="J34" s="56">
        <v>1000</v>
      </c>
      <c r="K34" s="58">
        <f>J34/I34</f>
        <v>1</v>
      </c>
    </row>
    <row r="35" spans="1:11" ht="18" customHeight="1" hidden="1">
      <c r="A35" s="46"/>
      <c r="B35" s="47" t="s">
        <v>34</v>
      </c>
      <c r="C35" s="48">
        <f t="shared" si="1"/>
        <v>0</v>
      </c>
      <c r="D35" s="48">
        <f t="shared" si="2"/>
        <v>0</v>
      </c>
      <c r="E35" s="49"/>
      <c r="F35" s="50">
        <v>0</v>
      </c>
      <c r="G35" s="50">
        <v>0</v>
      </c>
      <c r="H35" s="43" t="e">
        <f t="shared" si="0"/>
        <v>#DIV/0!</v>
      </c>
      <c r="I35" s="55"/>
      <c r="J35" s="56"/>
      <c r="K35" s="58"/>
    </row>
    <row r="36" spans="1:11" ht="18" customHeight="1">
      <c r="A36" s="59" t="s">
        <v>38</v>
      </c>
      <c r="B36" s="60" t="s">
        <v>39</v>
      </c>
      <c r="C36" s="61"/>
      <c r="D36" s="61"/>
      <c r="E36" s="62"/>
      <c r="F36" s="63">
        <f>F37</f>
        <v>222.4</v>
      </c>
      <c r="G36" s="63">
        <f>G37</f>
        <v>81.7</v>
      </c>
      <c r="H36" s="43">
        <f t="shared" si="0"/>
        <v>36.735611510791365</v>
      </c>
      <c r="I36" s="55"/>
      <c r="J36" s="56"/>
      <c r="K36" s="58"/>
    </row>
    <row r="37" spans="1:11" ht="18" customHeight="1">
      <c r="A37" s="46" t="s">
        <v>40</v>
      </c>
      <c r="B37" s="47" t="s">
        <v>41</v>
      </c>
      <c r="C37" s="48"/>
      <c r="D37" s="48"/>
      <c r="E37" s="49"/>
      <c r="F37" s="50">
        <v>222.4</v>
      </c>
      <c r="G37" s="50">
        <v>81.7</v>
      </c>
      <c r="H37" s="51">
        <f t="shared" si="0"/>
        <v>36.735611510791365</v>
      </c>
      <c r="I37" s="55"/>
      <c r="J37" s="56"/>
      <c r="K37" s="58"/>
    </row>
    <row r="38" spans="1:11" ht="32.25" customHeight="1" hidden="1">
      <c r="A38" s="59" t="s">
        <v>42</v>
      </c>
      <c r="B38" s="60" t="s">
        <v>43</v>
      </c>
      <c r="C38" s="48"/>
      <c r="D38" s="48"/>
      <c r="E38" s="49"/>
      <c r="F38" s="63">
        <f>F39</f>
        <v>0</v>
      </c>
      <c r="G38" s="63">
        <f>G39</f>
        <v>0</v>
      </c>
      <c r="H38" s="63" t="e">
        <f t="shared" si="0"/>
        <v>#DIV/0!</v>
      </c>
      <c r="I38" s="55"/>
      <c r="J38" s="56"/>
      <c r="K38" s="58"/>
    </row>
    <row r="39" spans="1:11" ht="18" customHeight="1" hidden="1">
      <c r="A39" s="46" t="s">
        <v>44</v>
      </c>
      <c r="B39" s="47" t="s">
        <v>45</v>
      </c>
      <c r="C39" s="48"/>
      <c r="D39" s="48"/>
      <c r="E39" s="49"/>
      <c r="F39" s="50">
        <v>0</v>
      </c>
      <c r="G39" s="50">
        <v>0</v>
      </c>
      <c r="H39" s="51" t="e">
        <f t="shared" si="0"/>
        <v>#DIV/0!</v>
      </c>
      <c r="I39" s="55"/>
      <c r="J39" s="56"/>
      <c r="K39" s="58"/>
    </row>
    <row r="40" spans="1:11" ht="34.5" customHeight="1">
      <c r="A40" s="59" t="s">
        <v>42</v>
      </c>
      <c r="B40" s="60" t="s">
        <v>43</v>
      </c>
      <c r="C40" s="61"/>
      <c r="D40" s="61"/>
      <c r="E40" s="62"/>
      <c r="F40" s="63">
        <v>10</v>
      </c>
      <c r="G40" s="63">
        <v>0</v>
      </c>
      <c r="H40" s="63">
        <f t="shared" si="0"/>
        <v>0</v>
      </c>
      <c r="I40" s="55"/>
      <c r="J40" s="56"/>
      <c r="K40" s="58"/>
    </row>
    <row r="41" spans="1:11" ht="48.75" customHeight="1">
      <c r="A41" s="46" t="s">
        <v>46</v>
      </c>
      <c r="B41" s="47" t="s">
        <v>45</v>
      </c>
      <c r="C41" s="48"/>
      <c r="D41" s="48"/>
      <c r="E41" s="49"/>
      <c r="F41" s="50">
        <v>10</v>
      </c>
      <c r="G41" s="50">
        <v>0</v>
      </c>
      <c r="H41" s="51">
        <f t="shared" si="0"/>
        <v>0</v>
      </c>
      <c r="I41" s="55"/>
      <c r="J41" s="56"/>
      <c r="K41" s="58"/>
    </row>
    <row r="42" spans="1:11" ht="18" customHeight="1">
      <c r="A42" s="59" t="s">
        <v>47</v>
      </c>
      <c r="B42" s="60" t="s">
        <v>48</v>
      </c>
      <c r="C42" s="61"/>
      <c r="D42" s="61"/>
      <c r="E42" s="62"/>
      <c r="F42" s="63">
        <f>F43+F44+F45</f>
        <v>2900</v>
      </c>
      <c r="G42" s="63">
        <f>G43+G44+G45</f>
        <v>693.6</v>
      </c>
      <c r="H42" s="43">
        <f t="shared" si="0"/>
        <v>23.917241379310344</v>
      </c>
      <c r="I42" s="55"/>
      <c r="J42" s="56"/>
      <c r="K42" s="58"/>
    </row>
    <row r="43" spans="1:11" ht="18" customHeight="1">
      <c r="A43" s="64" t="s">
        <v>49</v>
      </c>
      <c r="B43" s="65" t="s">
        <v>50</v>
      </c>
      <c r="C43" s="66"/>
      <c r="D43" s="66"/>
      <c r="E43" s="67"/>
      <c r="F43" s="51">
        <v>500</v>
      </c>
      <c r="G43" s="51">
        <v>103.5</v>
      </c>
      <c r="H43" s="51">
        <f t="shared" si="0"/>
        <v>20.7</v>
      </c>
      <c r="I43" s="55"/>
      <c r="J43" s="56"/>
      <c r="K43" s="58"/>
    </row>
    <row r="44" spans="1:11" ht="18" customHeight="1">
      <c r="A44" s="46" t="s">
        <v>51</v>
      </c>
      <c r="B44" s="47" t="s">
        <v>52</v>
      </c>
      <c r="C44" s="48"/>
      <c r="D44" s="48"/>
      <c r="E44" s="49"/>
      <c r="F44" s="50">
        <v>1333.4</v>
      </c>
      <c r="G44" s="50">
        <v>590.1</v>
      </c>
      <c r="H44" s="51">
        <f t="shared" si="0"/>
        <v>44.25528723563822</v>
      </c>
      <c r="I44" s="55"/>
      <c r="J44" s="56"/>
      <c r="K44" s="58"/>
    </row>
    <row r="45" spans="1:11" ht="30.75" customHeight="1">
      <c r="A45" s="46" t="s">
        <v>53</v>
      </c>
      <c r="B45" s="47" t="s">
        <v>34</v>
      </c>
      <c r="C45" s="48"/>
      <c r="D45" s="48"/>
      <c r="E45" s="49"/>
      <c r="F45" s="50">
        <v>1066.6</v>
      </c>
      <c r="G45" s="50">
        <v>0</v>
      </c>
      <c r="H45" s="51">
        <f t="shared" si="0"/>
        <v>0</v>
      </c>
      <c r="I45" s="55"/>
      <c r="J45" s="56"/>
      <c r="K45" s="58"/>
    </row>
    <row r="46" spans="1:11" s="45" customFormat="1" ht="18">
      <c r="A46" s="39" t="s">
        <v>54</v>
      </c>
      <c r="B46" s="40" t="s">
        <v>55</v>
      </c>
      <c r="C46" s="41" t="e">
        <f>#REF!+C52+C56+#REF!</f>
        <v>#REF!</v>
      </c>
      <c r="D46" s="41" t="e">
        <f>#REF!+D52+D56+#REF!</f>
        <v>#REF!</v>
      </c>
      <c r="E46" s="42" t="e">
        <f>D46/C46</f>
        <v>#REF!</v>
      </c>
      <c r="F46" s="43">
        <f>F51+F56</f>
        <v>605.9000000000001</v>
      </c>
      <c r="G46" s="43">
        <f>G51+G56</f>
        <v>93.60000000000001</v>
      </c>
      <c r="H46" s="43">
        <f t="shared" si="0"/>
        <v>15.448093744842382</v>
      </c>
      <c r="I46" s="68" t="e">
        <f>#REF!+I52+I56+#REF!</f>
        <v>#REF!</v>
      </c>
      <c r="J46" s="68" t="e">
        <f>#REF!+J52+J56+#REF!</f>
        <v>#REF!</v>
      </c>
      <c r="K46" s="69" t="e">
        <f>J46/I46</f>
        <v>#REF!</v>
      </c>
    </row>
    <row r="47" spans="1:11" s="54" customFormat="1" ht="18" customHeight="1" hidden="1">
      <c r="A47" s="46" t="s">
        <v>56</v>
      </c>
      <c r="B47" s="47" t="s">
        <v>57</v>
      </c>
      <c r="C47" s="48">
        <f aca="true" t="shared" si="4" ref="C47:D50">F47+I47</f>
        <v>156</v>
      </c>
      <c r="D47" s="48">
        <f t="shared" si="4"/>
        <v>156</v>
      </c>
      <c r="E47" s="49">
        <f>D47/C47</f>
        <v>1</v>
      </c>
      <c r="F47" s="50"/>
      <c r="G47" s="50"/>
      <c r="H47" s="43" t="e">
        <f t="shared" si="0"/>
        <v>#DIV/0!</v>
      </c>
      <c r="I47" s="55">
        <v>156</v>
      </c>
      <c r="J47" s="56">
        <v>156</v>
      </c>
      <c r="K47" s="69">
        <f>J47/I47</f>
        <v>1</v>
      </c>
    </row>
    <row r="48" spans="1:11" s="54" customFormat="1" ht="21" customHeight="1" hidden="1">
      <c r="A48" s="46" t="s">
        <v>58</v>
      </c>
      <c r="B48" s="70" t="s">
        <v>57</v>
      </c>
      <c r="C48" s="48">
        <f t="shared" si="4"/>
        <v>50</v>
      </c>
      <c r="D48" s="48">
        <f t="shared" si="4"/>
        <v>50</v>
      </c>
      <c r="E48" s="71">
        <v>1</v>
      </c>
      <c r="F48" s="72"/>
      <c r="G48" s="72"/>
      <c r="H48" s="43" t="e">
        <f t="shared" si="0"/>
        <v>#DIV/0!</v>
      </c>
      <c r="I48" s="73">
        <v>50</v>
      </c>
      <c r="J48" s="73">
        <v>50</v>
      </c>
      <c r="K48" s="69">
        <f>J48/I48</f>
        <v>1</v>
      </c>
    </row>
    <row r="49" spans="1:11" s="54" customFormat="1" ht="18" customHeight="1" hidden="1">
      <c r="A49" s="46" t="s">
        <v>59</v>
      </c>
      <c r="B49" s="47" t="s">
        <v>57</v>
      </c>
      <c r="C49" s="48">
        <f t="shared" si="4"/>
        <v>0</v>
      </c>
      <c r="D49" s="48">
        <f t="shared" si="4"/>
        <v>0</v>
      </c>
      <c r="E49" s="49" t="e">
        <f>D49/C49</f>
        <v>#DIV/0!</v>
      </c>
      <c r="F49" s="50"/>
      <c r="G49" s="50"/>
      <c r="H49" s="43" t="e">
        <f t="shared" si="0"/>
        <v>#DIV/0!</v>
      </c>
      <c r="I49" s="74"/>
      <c r="J49" s="56"/>
      <c r="K49" s="69"/>
    </row>
    <row r="50" spans="1:11" s="54" customFormat="1" ht="18" customHeight="1" hidden="1">
      <c r="A50" s="46" t="s">
        <v>60</v>
      </c>
      <c r="B50" s="47" t="s">
        <v>57</v>
      </c>
      <c r="C50" s="48">
        <f t="shared" si="4"/>
        <v>14</v>
      </c>
      <c r="D50" s="48">
        <f t="shared" si="4"/>
        <v>14</v>
      </c>
      <c r="E50" s="49">
        <f>D50/C50</f>
        <v>1</v>
      </c>
      <c r="F50" s="50"/>
      <c r="G50" s="50"/>
      <c r="H50" s="43" t="e">
        <f t="shared" si="0"/>
        <v>#DIV/0!</v>
      </c>
      <c r="I50" s="74">
        <v>14</v>
      </c>
      <c r="J50" s="56">
        <v>14</v>
      </c>
      <c r="K50" s="69"/>
    </row>
    <row r="51" spans="1:11" s="54" customFormat="1" ht="18" customHeight="1">
      <c r="A51" s="46" t="s">
        <v>61</v>
      </c>
      <c r="B51" s="47" t="s">
        <v>57</v>
      </c>
      <c r="C51" s="48"/>
      <c r="D51" s="48"/>
      <c r="E51" s="49"/>
      <c r="F51" s="50">
        <v>32.7</v>
      </c>
      <c r="G51" s="50">
        <v>9.7</v>
      </c>
      <c r="H51" s="51">
        <f t="shared" si="0"/>
        <v>29.66360856269113</v>
      </c>
      <c r="I51" s="74"/>
      <c r="J51" s="56"/>
      <c r="K51" s="69"/>
    </row>
    <row r="52" spans="1:11" s="57" customFormat="1" ht="15.75" hidden="1">
      <c r="A52" s="46" t="s">
        <v>62</v>
      </c>
      <c r="B52" s="47" t="s">
        <v>63</v>
      </c>
      <c r="C52" s="48">
        <f aca="true" t="shared" si="5" ref="C52:C58">F52+I52</f>
        <v>17504</v>
      </c>
      <c r="D52" s="48">
        <f aca="true" t="shared" si="6" ref="D52:D58">G52+J52</f>
        <v>17491</v>
      </c>
      <c r="E52" s="49">
        <f aca="true" t="shared" si="7" ref="E52:E58">D52/C52</f>
        <v>0.9992573126142597</v>
      </c>
      <c r="F52" s="50">
        <v>0</v>
      </c>
      <c r="G52" s="50">
        <v>0</v>
      </c>
      <c r="H52" s="51" t="e">
        <f t="shared" si="0"/>
        <v>#DIV/0!</v>
      </c>
      <c r="I52" s="52">
        <f>I53+I54+I55</f>
        <v>17504</v>
      </c>
      <c r="J52" s="52">
        <f>J53+J54+J55</f>
        <v>17491</v>
      </c>
      <c r="K52" s="58">
        <f>J52/I52</f>
        <v>0.9992573126142597</v>
      </c>
    </row>
    <row r="53" spans="1:11" ht="21" customHeight="1" hidden="1">
      <c r="A53" s="46" t="s">
        <v>64</v>
      </c>
      <c r="B53" s="47" t="s">
        <v>63</v>
      </c>
      <c r="C53" s="48">
        <f t="shared" si="5"/>
        <v>16563</v>
      </c>
      <c r="D53" s="48">
        <f t="shared" si="6"/>
        <v>16550</v>
      </c>
      <c r="E53" s="49">
        <f t="shared" si="7"/>
        <v>0.9992151180341725</v>
      </c>
      <c r="F53" s="50"/>
      <c r="G53" s="50"/>
      <c r="H53" s="51" t="e">
        <f t="shared" si="0"/>
        <v>#DIV/0!</v>
      </c>
      <c r="I53" s="55">
        <v>16563</v>
      </c>
      <c r="J53" s="56">
        <v>16550</v>
      </c>
      <c r="K53" s="58">
        <f>J53/I53</f>
        <v>0.9992151180341725</v>
      </c>
    </row>
    <row r="54" spans="1:11" ht="16.5" customHeight="1" hidden="1">
      <c r="A54" s="46" t="s">
        <v>65</v>
      </c>
      <c r="B54" s="47"/>
      <c r="C54" s="48">
        <f t="shared" si="5"/>
        <v>267</v>
      </c>
      <c r="D54" s="48">
        <f t="shared" si="6"/>
        <v>267</v>
      </c>
      <c r="E54" s="49">
        <f t="shared" si="7"/>
        <v>1</v>
      </c>
      <c r="F54" s="50"/>
      <c r="G54" s="50"/>
      <c r="H54" s="51" t="e">
        <f t="shared" si="0"/>
        <v>#DIV/0!</v>
      </c>
      <c r="I54" s="55">
        <v>267</v>
      </c>
      <c r="J54" s="56">
        <v>267</v>
      </c>
      <c r="K54" s="58"/>
    </row>
    <row r="55" spans="1:11" ht="19.5" customHeight="1" hidden="1">
      <c r="A55" s="46" t="s">
        <v>66</v>
      </c>
      <c r="B55" s="47" t="s">
        <v>63</v>
      </c>
      <c r="C55" s="48">
        <f t="shared" si="5"/>
        <v>674</v>
      </c>
      <c r="D55" s="48">
        <f t="shared" si="6"/>
        <v>674</v>
      </c>
      <c r="E55" s="49">
        <f t="shared" si="7"/>
        <v>1</v>
      </c>
      <c r="F55" s="50"/>
      <c r="G55" s="50"/>
      <c r="H55" s="51" t="e">
        <f t="shared" si="0"/>
        <v>#DIV/0!</v>
      </c>
      <c r="I55" s="55">
        <v>674</v>
      </c>
      <c r="J55" s="56">
        <v>674</v>
      </c>
      <c r="K55" s="58">
        <f>J55/I55</f>
        <v>1</v>
      </c>
    </row>
    <row r="56" spans="1:11" s="57" customFormat="1" ht="15" customHeight="1">
      <c r="A56" s="46" t="s">
        <v>67</v>
      </c>
      <c r="B56" s="47" t="s">
        <v>68</v>
      </c>
      <c r="C56" s="48">
        <f t="shared" si="5"/>
        <v>6361.2</v>
      </c>
      <c r="D56" s="48">
        <f t="shared" si="6"/>
        <v>5842.9</v>
      </c>
      <c r="E56" s="49">
        <f t="shared" si="7"/>
        <v>0.9185216625793875</v>
      </c>
      <c r="F56" s="50">
        <v>573.2</v>
      </c>
      <c r="G56" s="50">
        <v>83.9</v>
      </c>
      <c r="H56" s="51">
        <f t="shared" si="0"/>
        <v>14.63712491277041</v>
      </c>
      <c r="I56" s="52">
        <f>I57+I58</f>
        <v>5788</v>
      </c>
      <c r="J56" s="52">
        <f>J57+J58</f>
        <v>5759</v>
      </c>
      <c r="K56" s="58">
        <f>J56/I56</f>
        <v>0.9949896337249482</v>
      </c>
    </row>
    <row r="57" spans="1:11" s="57" customFormat="1" ht="15" customHeight="1" hidden="1">
      <c r="A57" s="46" t="s">
        <v>69</v>
      </c>
      <c r="B57" s="47" t="s">
        <v>68</v>
      </c>
      <c r="C57" s="48">
        <f t="shared" si="5"/>
        <v>895</v>
      </c>
      <c r="D57" s="48">
        <f t="shared" si="6"/>
        <v>895</v>
      </c>
      <c r="E57" s="49">
        <f t="shared" si="7"/>
        <v>1</v>
      </c>
      <c r="F57" s="50"/>
      <c r="G57" s="50"/>
      <c r="H57" s="51" t="e">
        <f t="shared" si="0"/>
        <v>#DIV/0!</v>
      </c>
      <c r="I57" s="55">
        <v>895</v>
      </c>
      <c r="J57" s="56">
        <v>895</v>
      </c>
      <c r="K57" s="58">
        <f>J57/I57</f>
        <v>1</v>
      </c>
    </row>
    <row r="58" spans="1:11" s="57" customFormat="1" ht="15" customHeight="1" hidden="1">
      <c r="A58" s="46" t="s">
        <v>70</v>
      </c>
      <c r="B58" s="47" t="s">
        <v>68</v>
      </c>
      <c r="C58" s="48">
        <f t="shared" si="5"/>
        <v>5243</v>
      </c>
      <c r="D58" s="48">
        <f t="shared" si="6"/>
        <v>5214</v>
      </c>
      <c r="E58" s="49">
        <f t="shared" si="7"/>
        <v>0.9944688155636087</v>
      </c>
      <c r="F58" s="50">
        <v>350</v>
      </c>
      <c r="G58" s="50">
        <v>350</v>
      </c>
      <c r="H58" s="51">
        <f t="shared" si="0"/>
        <v>100</v>
      </c>
      <c r="I58" s="55">
        <v>4893</v>
      </c>
      <c r="J58" s="56">
        <v>4864</v>
      </c>
      <c r="K58" s="58">
        <f>J58/I58</f>
        <v>0.9940731657469855</v>
      </c>
    </row>
    <row r="59" spans="1:11" ht="18.75" customHeight="1" hidden="1">
      <c r="A59" s="46" t="s">
        <v>71</v>
      </c>
      <c r="B59" s="47" t="s">
        <v>72</v>
      </c>
      <c r="C59" s="48"/>
      <c r="D59" s="48"/>
      <c r="E59" s="49"/>
      <c r="F59" s="50"/>
      <c r="G59" s="50"/>
      <c r="H59" s="51" t="e">
        <f t="shared" si="0"/>
        <v>#DIV/0!</v>
      </c>
      <c r="I59" s="55"/>
      <c r="J59" s="56"/>
      <c r="K59" s="58"/>
    </row>
    <row r="60" spans="1:11" ht="18.75" customHeight="1" hidden="1">
      <c r="A60" s="46" t="s">
        <v>73</v>
      </c>
      <c r="B60" s="47" t="s">
        <v>72</v>
      </c>
      <c r="C60" s="48">
        <f aca="true" t="shared" si="8" ref="C60:C65">F60+I60</f>
        <v>8246</v>
      </c>
      <c r="D60" s="48">
        <f aca="true" t="shared" si="9" ref="D60:D65">G60+J60</f>
        <v>8246</v>
      </c>
      <c r="E60" s="49">
        <f aca="true" t="shared" si="10" ref="E60:E65">D60/C60</f>
        <v>1</v>
      </c>
      <c r="F60" s="50">
        <v>8246</v>
      </c>
      <c r="G60" s="50">
        <v>8246</v>
      </c>
      <c r="H60" s="51">
        <f t="shared" si="0"/>
        <v>100</v>
      </c>
      <c r="I60" s="55"/>
      <c r="J60" s="56"/>
      <c r="K60" s="58"/>
    </row>
    <row r="61" spans="1:11" s="54" customFormat="1" ht="18" customHeight="1" hidden="1">
      <c r="A61" s="46" t="s">
        <v>74</v>
      </c>
      <c r="B61" s="47" t="s">
        <v>75</v>
      </c>
      <c r="C61" s="48">
        <f t="shared" si="8"/>
        <v>12156.5</v>
      </c>
      <c r="D61" s="48">
        <f t="shared" si="9"/>
        <v>12105</v>
      </c>
      <c r="E61" s="49">
        <f t="shared" si="10"/>
        <v>0.9957635832682105</v>
      </c>
      <c r="F61" s="50">
        <v>5100.5</v>
      </c>
      <c r="G61" s="50">
        <v>5094</v>
      </c>
      <c r="H61" s="51">
        <f t="shared" si="0"/>
        <v>99.8725615135771</v>
      </c>
      <c r="I61" s="55">
        <v>7056</v>
      </c>
      <c r="J61" s="56">
        <v>7011</v>
      </c>
      <c r="K61" s="75">
        <f>J61/I61</f>
        <v>0.9936224489795918</v>
      </c>
    </row>
    <row r="62" spans="1:11" s="54" customFormat="1" ht="18" customHeight="1" hidden="1">
      <c r="A62" s="46" t="s">
        <v>76</v>
      </c>
      <c r="B62" s="47" t="s">
        <v>75</v>
      </c>
      <c r="C62" s="48">
        <f t="shared" si="8"/>
        <v>112</v>
      </c>
      <c r="D62" s="48">
        <f t="shared" si="9"/>
        <v>111</v>
      </c>
      <c r="E62" s="49">
        <f t="shared" si="10"/>
        <v>0.9910714285714286</v>
      </c>
      <c r="F62" s="50">
        <v>112</v>
      </c>
      <c r="G62" s="50">
        <v>111</v>
      </c>
      <c r="H62" s="51">
        <f t="shared" si="0"/>
        <v>99.10714285714286</v>
      </c>
      <c r="I62" s="55"/>
      <c r="J62" s="56"/>
      <c r="K62" s="75"/>
    </row>
    <row r="63" spans="1:11" s="54" customFormat="1" ht="18.75" customHeight="1" hidden="1">
      <c r="A63" s="46" t="s">
        <v>77</v>
      </c>
      <c r="B63" s="47" t="s">
        <v>75</v>
      </c>
      <c r="C63" s="48">
        <f t="shared" si="8"/>
        <v>5229</v>
      </c>
      <c r="D63" s="48">
        <f t="shared" si="9"/>
        <v>5216</v>
      </c>
      <c r="E63" s="49">
        <f t="shared" si="10"/>
        <v>0.9975138649837445</v>
      </c>
      <c r="F63" s="50">
        <v>5229</v>
      </c>
      <c r="G63" s="50">
        <v>5216</v>
      </c>
      <c r="H63" s="51">
        <f t="shared" si="0"/>
        <v>99.75138649837444</v>
      </c>
      <c r="I63" s="55"/>
      <c r="J63" s="56"/>
      <c r="K63" s="75"/>
    </row>
    <row r="64" spans="1:11" s="54" customFormat="1" ht="17.25" customHeight="1" hidden="1">
      <c r="A64" s="46" t="s">
        <v>78</v>
      </c>
      <c r="B64" s="47" t="s">
        <v>75</v>
      </c>
      <c r="C64" s="48">
        <f t="shared" si="8"/>
        <v>948</v>
      </c>
      <c r="D64" s="48">
        <f t="shared" si="9"/>
        <v>948</v>
      </c>
      <c r="E64" s="49">
        <f t="shared" si="10"/>
        <v>1</v>
      </c>
      <c r="F64" s="50">
        <v>372</v>
      </c>
      <c r="G64" s="50">
        <v>372</v>
      </c>
      <c r="H64" s="51">
        <f t="shared" si="0"/>
        <v>100</v>
      </c>
      <c r="I64" s="55">
        <v>576</v>
      </c>
      <c r="J64" s="56">
        <v>576</v>
      </c>
      <c r="K64" s="75">
        <f>J64/I64</f>
        <v>1</v>
      </c>
    </row>
    <row r="65" spans="1:11" s="54" customFormat="1" ht="17.25" customHeight="1" hidden="1">
      <c r="A65" s="46" t="s">
        <v>79</v>
      </c>
      <c r="B65" s="47" t="s">
        <v>75</v>
      </c>
      <c r="C65" s="48">
        <f t="shared" si="8"/>
        <v>205</v>
      </c>
      <c r="D65" s="48">
        <f t="shared" si="9"/>
        <v>205</v>
      </c>
      <c r="E65" s="49">
        <f t="shared" si="10"/>
        <v>1</v>
      </c>
      <c r="F65" s="50">
        <v>100</v>
      </c>
      <c r="G65" s="50">
        <v>100</v>
      </c>
      <c r="H65" s="51">
        <f t="shared" si="0"/>
        <v>100</v>
      </c>
      <c r="I65" s="55">
        <v>105</v>
      </c>
      <c r="J65" s="56">
        <v>105</v>
      </c>
      <c r="K65" s="75">
        <f>J65/I65</f>
        <v>1</v>
      </c>
    </row>
    <row r="66" spans="1:11" ht="19.5" customHeight="1" hidden="1">
      <c r="A66" s="46"/>
      <c r="B66" s="47"/>
      <c r="C66" s="48"/>
      <c r="D66" s="48"/>
      <c r="E66" s="49"/>
      <c r="F66" s="50"/>
      <c r="G66" s="50"/>
      <c r="H66" s="51" t="e">
        <f t="shared" si="0"/>
        <v>#DIV/0!</v>
      </c>
      <c r="I66" s="76"/>
      <c r="J66" s="77"/>
      <c r="K66" s="78"/>
    </row>
    <row r="67" spans="1:11" ht="19.5" customHeight="1" hidden="1">
      <c r="A67" s="46"/>
      <c r="B67" s="47"/>
      <c r="C67" s="48"/>
      <c r="D67" s="48"/>
      <c r="E67" s="49"/>
      <c r="F67" s="50"/>
      <c r="G67" s="50"/>
      <c r="H67" s="51" t="e">
        <f t="shared" si="0"/>
        <v>#DIV/0!</v>
      </c>
      <c r="I67" s="76"/>
      <c r="J67" s="77"/>
      <c r="K67" s="78"/>
    </row>
    <row r="68" spans="1:11" s="87" customFormat="1" ht="19.5" customHeight="1" hidden="1">
      <c r="A68" s="79" t="s">
        <v>80</v>
      </c>
      <c r="B68" s="80" t="s">
        <v>81</v>
      </c>
      <c r="C68" s="81">
        <f>F68+I68</f>
        <v>19815</v>
      </c>
      <c r="D68" s="81">
        <f>G68+J68</f>
        <v>19686</v>
      </c>
      <c r="E68" s="82">
        <f>D68/C68</f>
        <v>0.9934897804693414</v>
      </c>
      <c r="F68" s="83"/>
      <c r="G68" s="83"/>
      <c r="H68" s="51" t="e">
        <f t="shared" si="0"/>
        <v>#DIV/0!</v>
      </c>
      <c r="I68" s="84">
        <v>19815</v>
      </c>
      <c r="J68" s="85">
        <v>19686</v>
      </c>
      <c r="K68" s="86">
        <f>J68/I68</f>
        <v>0.9934897804693414</v>
      </c>
    </row>
    <row r="69" spans="1:11" s="87" customFormat="1" ht="19.5" customHeight="1">
      <c r="A69" s="88" t="s">
        <v>82</v>
      </c>
      <c r="B69" s="80" t="s">
        <v>83</v>
      </c>
      <c r="C69" s="81"/>
      <c r="D69" s="81"/>
      <c r="E69" s="82"/>
      <c r="F69" s="83">
        <v>187.6</v>
      </c>
      <c r="G69" s="83">
        <f>G70</f>
        <v>93.8</v>
      </c>
      <c r="H69" s="51">
        <f t="shared" si="0"/>
        <v>50</v>
      </c>
      <c r="I69" s="84"/>
      <c r="J69" s="85"/>
      <c r="K69" s="86"/>
    </row>
    <row r="70" spans="1:11" s="87" customFormat="1" ht="19.5" customHeight="1">
      <c r="A70" s="89" t="s">
        <v>84</v>
      </c>
      <c r="B70" s="90" t="s">
        <v>85</v>
      </c>
      <c r="C70" s="91"/>
      <c r="D70" s="91"/>
      <c r="E70" s="92"/>
      <c r="F70" s="93">
        <v>187.6</v>
      </c>
      <c r="G70" s="93">
        <v>93.8</v>
      </c>
      <c r="H70" s="51">
        <f t="shared" si="0"/>
        <v>50</v>
      </c>
      <c r="I70" s="84"/>
      <c r="J70" s="85"/>
      <c r="K70" s="86"/>
    </row>
    <row r="71" spans="1:11" s="45" customFormat="1" ht="18.75" customHeight="1">
      <c r="A71" s="94" t="s">
        <v>86</v>
      </c>
      <c r="B71" s="40"/>
      <c r="C71" s="41" t="e">
        <f>C21+#REF!+#REF!+#REF!+C46+#REF!+#REF!+#REF!+#REF!+#REF!</f>
        <v>#REF!</v>
      </c>
      <c r="D71" s="41" t="e">
        <f>D21+#REF!+#REF!+#REF!+D46+#REF!+#REF!+#REF!+#REF!+#REF!</f>
        <v>#REF!</v>
      </c>
      <c r="E71" s="42" t="e">
        <f>D71/C71</f>
        <v>#REF!</v>
      </c>
      <c r="F71" s="43">
        <f>F21+F46+F40+F36+F42+F38+F69</f>
        <v>5820.300000000001</v>
      </c>
      <c r="G71" s="43">
        <f>G21+G46+G36+G42+G38+G69</f>
        <v>1791</v>
      </c>
      <c r="H71" s="43">
        <f t="shared" si="0"/>
        <v>30.77160971083964</v>
      </c>
      <c r="I71" s="95" t="e">
        <f>I21+#REF!+#REF!+I46+#REF!+#REF!+#REF!</f>
        <v>#REF!</v>
      </c>
      <c r="J71" s="95" t="e">
        <f>J21+#REF!+#REF!+J46+#REF!+#REF!+#REF!</f>
        <v>#REF!</v>
      </c>
      <c r="K71" s="96" t="e">
        <f>J71/I71</f>
        <v>#REF!</v>
      </c>
    </row>
    <row r="72" spans="1:11" s="54" customFormat="1" ht="31.5" hidden="1">
      <c r="A72" s="97" t="s">
        <v>87</v>
      </c>
      <c r="B72" s="98"/>
      <c r="C72" s="52" t="e">
        <f>F72+I72</f>
        <v>#REF!</v>
      </c>
      <c r="D72" s="52" t="e">
        <f>G72+J72</f>
        <v>#REF!</v>
      </c>
      <c r="E72" s="58"/>
      <c r="F72" s="99">
        <f>F16-F71</f>
        <v>271602.7</v>
      </c>
      <c r="G72" s="99">
        <f>G16-G71</f>
        <v>276857</v>
      </c>
      <c r="H72" s="100"/>
      <c r="I72" s="99" t="e">
        <f>I16-I71</f>
        <v>#REF!</v>
      </c>
      <c r="J72" s="99" t="e">
        <f>J16-J71</f>
        <v>#REF!</v>
      </c>
      <c r="K72" s="75"/>
    </row>
    <row r="73" spans="1:11" s="54" customFormat="1" ht="3" customHeight="1" hidden="1">
      <c r="A73" s="97"/>
      <c r="B73" s="98"/>
      <c r="C73" s="101"/>
      <c r="D73" s="101"/>
      <c r="E73" s="102"/>
      <c r="F73" s="99"/>
      <c r="G73" s="99"/>
      <c r="H73" s="103"/>
      <c r="I73" s="99"/>
      <c r="J73" s="99"/>
      <c r="K73" s="102"/>
    </row>
    <row r="74" spans="1:11" ht="18" customHeight="1" hidden="1">
      <c r="A74" s="104" t="s">
        <v>88</v>
      </c>
      <c r="B74" s="105"/>
      <c r="C74" s="55">
        <f>F74+I74</f>
        <v>1900</v>
      </c>
      <c r="D74" s="55">
        <f>G74+J74</f>
        <v>0</v>
      </c>
      <c r="E74" s="55">
        <f>H74+K74</f>
        <v>-1900</v>
      </c>
      <c r="F74" s="106">
        <v>1900</v>
      </c>
      <c r="G74" s="106"/>
      <c r="H74" s="106">
        <f>G74-F74</f>
        <v>-1900</v>
      </c>
      <c r="I74" s="106"/>
      <c r="J74" s="107"/>
      <c r="K74" s="102"/>
    </row>
    <row r="75" spans="1:11" ht="16.5" customHeight="1" hidden="1">
      <c r="A75" s="104" t="s">
        <v>89</v>
      </c>
      <c r="B75" s="105"/>
      <c r="C75" s="55">
        <f>F75+I75</f>
        <v>1610</v>
      </c>
      <c r="D75" s="55">
        <f>G75+J75</f>
        <v>0</v>
      </c>
      <c r="E75" s="55">
        <f>D75-C75</f>
        <v>-1610</v>
      </c>
      <c r="F75" s="106">
        <v>1610</v>
      </c>
      <c r="G75" s="106"/>
      <c r="H75" s="106">
        <f>G75-F75</f>
        <v>-1610</v>
      </c>
      <c r="I75" s="106"/>
      <c r="J75" s="107"/>
      <c r="K75" s="102"/>
    </row>
    <row r="76" spans="1:11" ht="28.5" customHeight="1" hidden="1">
      <c r="A76" s="108" t="s">
        <v>90</v>
      </c>
      <c r="B76" s="109"/>
      <c r="C76" s="110">
        <f>F76+I76</f>
        <v>4390</v>
      </c>
      <c r="D76" s="110">
        <f>G76+J76</f>
        <v>3329</v>
      </c>
      <c r="E76" s="110">
        <f>D76-C76</f>
        <v>-1061</v>
      </c>
      <c r="F76" s="106">
        <v>4390</v>
      </c>
      <c r="G76" s="106">
        <v>3329</v>
      </c>
      <c r="H76" s="106">
        <f>G76-F76</f>
        <v>-1061</v>
      </c>
      <c r="I76" s="106"/>
      <c r="J76" s="107"/>
      <c r="K76" s="103"/>
    </row>
    <row r="77" spans="1:11" ht="15.75" hidden="1">
      <c r="A77" s="111" t="s">
        <v>91</v>
      </c>
      <c r="B77" s="105" t="s">
        <v>18</v>
      </c>
      <c r="C77" s="101">
        <f aca="true" t="shared" si="11" ref="C77:H77">SUM(C74:C76)</f>
        <v>7900</v>
      </c>
      <c r="D77" s="101">
        <f t="shared" si="11"/>
        <v>3329</v>
      </c>
      <c r="E77" s="101">
        <f t="shared" si="11"/>
        <v>-4571</v>
      </c>
      <c r="F77" s="101">
        <f t="shared" si="11"/>
        <v>7900</v>
      </c>
      <c r="G77" s="101">
        <f t="shared" si="11"/>
        <v>3329</v>
      </c>
      <c r="H77" s="101">
        <f t="shared" si="11"/>
        <v>-4571</v>
      </c>
      <c r="I77" s="101"/>
      <c r="J77" s="112"/>
      <c r="K77" s="102"/>
    </row>
    <row r="78" spans="1:11" s="116" customFormat="1" ht="15.75">
      <c r="A78" s="113"/>
      <c r="B78" s="114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15"/>
    </row>
    <row r="80" ht="15">
      <c r="A80" s="11"/>
    </row>
  </sheetData>
  <sheetProtection selectLockedCells="1" selectUnlockedCells="1"/>
  <mergeCells count="10">
    <mergeCell ref="A10:A11"/>
    <mergeCell ref="F10:H10"/>
    <mergeCell ref="I10:K10"/>
    <mergeCell ref="A79:J79"/>
    <mergeCell ref="B2:H2"/>
    <mergeCell ref="B3:H3"/>
    <mergeCell ref="A4:K4"/>
    <mergeCell ref="A6:H6"/>
    <mergeCell ref="A7:H7"/>
    <mergeCell ref="A8:H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№73 от 21.07.2021 года</dc:title>
  <dc:subject/>
  <dc:creator/>
  <cp:keywords/>
  <dc:description/>
  <cp:lastModifiedBy>adm_hlebnikovo12@mail.ru</cp:lastModifiedBy>
  <cp:lastPrinted>2021-07-27T12:21:39Z</cp:lastPrinted>
  <dcterms:modified xsi:type="dcterms:W3CDTF">2021-07-27T12:34:40Z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XXJ7TYMEEKJ2-7650-502</vt:lpwstr>
  </property>
  <property fmtid="{D5CDD505-2E9C-101B-9397-08002B2CF9AE}" pid="4" name="_dlc_DocIdItemGu">
    <vt:lpwstr>ad3cec81-1288-4ef9-96be-7fa03eec5a2c</vt:lpwstr>
  </property>
  <property fmtid="{D5CDD505-2E9C-101B-9397-08002B2CF9AE}" pid="5" name="_dlc_DocIdU">
    <vt:lpwstr>https://vip.gov.mari.ru/mturek/sp_hlebnikovo/_layouts/DocIdRedir.aspx?ID=XXJ7TYMEEKJ2-7650-502, XXJ7TYMEEKJ2-7650-502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