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8460" windowHeight="6030" activeTab="0"/>
  </bookViews>
  <sheets>
    <sheet name="собранию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<sst xmlns="http://schemas.openxmlformats.org/spreadsheetml/2006/main" count="119" uniqueCount="93">
  <si>
    <t>Наименование статей бюджета</t>
  </si>
  <si>
    <t>Дефицит /превышение расходов над доходами/</t>
  </si>
  <si>
    <t>0100</t>
  </si>
  <si>
    <t xml:space="preserve"> Общегосударственные вопросы</t>
  </si>
  <si>
    <t>0104</t>
  </si>
  <si>
    <t>0500</t>
  </si>
  <si>
    <t>0501</t>
  </si>
  <si>
    <t>0801</t>
  </si>
  <si>
    <t>0502</t>
  </si>
  <si>
    <t>0709</t>
  </si>
  <si>
    <t>000</t>
  </si>
  <si>
    <t>Погашение централиз.кредитов по с/хтоваропр.</t>
  </si>
  <si>
    <t>Консолидированный</t>
  </si>
  <si>
    <t>районный</t>
  </si>
  <si>
    <t>поселения</t>
  </si>
  <si>
    <t>исполнение</t>
  </si>
  <si>
    <t>уточн. план на год</t>
  </si>
  <si>
    <t>Всего доходов</t>
  </si>
  <si>
    <t xml:space="preserve">                       Итого муницип.долгов</t>
  </si>
  <si>
    <t>2</t>
  </si>
  <si>
    <t>% исполн.к год.</t>
  </si>
  <si>
    <t xml:space="preserve">                     из них: капремонт ж/ф</t>
  </si>
  <si>
    <t xml:space="preserve">                     из них: возмещ.по теплу</t>
  </si>
  <si>
    <t xml:space="preserve">                     возмещ.разн.по воде</t>
  </si>
  <si>
    <t xml:space="preserve">                     из них: райметодкабинет</t>
  </si>
  <si>
    <t xml:space="preserve">                     централиз.бухг.</t>
  </si>
  <si>
    <t xml:space="preserve">                     из них:  ДК</t>
  </si>
  <si>
    <t xml:space="preserve">                     музей</t>
  </si>
  <si>
    <t xml:space="preserve">                     библиотеки </t>
  </si>
  <si>
    <t xml:space="preserve">                     нар.коллективы</t>
  </si>
  <si>
    <t xml:space="preserve">                        прочие расходы </t>
  </si>
  <si>
    <t xml:space="preserve">                        Совет  Ветеранов</t>
  </si>
  <si>
    <t xml:space="preserve">                         содержание ЕДДС</t>
  </si>
  <si>
    <t xml:space="preserve">                         из них: прочие полномочия</t>
  </si>
  <si>
    <t>Всего расходов</t>
  </si>
  <si>
    <t>Собственные доходы</t>
  </si>
  <si>
    <t>Финансовая помощь</t>
  </si>
  <si>
    <t>Субвенции на исполнение полномочий поселений</t>
  </si>
  <si>
    <t xml:space="preserve">                     жилфонд</t>
  </si>
  <si>
    <t xml:space="preserve">                                 Загс</t>
  </si>
  <si>
    <t>0114</t>
  </si>
  <si>
    <t>0412</t>
  </si>
  <si>
    <t xml:space="preserve">                      предпринимательство</t>
  </si>
  <si>
    <t>0503</t>
  </si>
  <si>
    <t xml:space="preserve">                     из них: приобрет.техники</t>
  </si>
  <si>
    <t xml:space="preserve">                                 благоустройство</t>
  </si>
  <si>
    <t xml:space="preserve">                     строительство дома ЦРБ</t>
  </si>
  <si>
    <t xml:space="preserve">                     газификация</t>
  </si>
  <si>
    <t>1104</t>
  </si>
  <si>
    <t xml:space="preserve">          из них: расх.по фонду занятости</t>
  </si>
  <si>
    <t xml:space="preserve">               субв.по передаваемым полномоч.</t>
  </si>
  <si>
    <t>Получение бюджетных кредитов</t>
  </si>
  <si>
    <t xml:space="preserve">Получение кредитов банка </t>
  </si>
  <si>
    <t xml:space="preserve">                      межевание земель</t>
  </si>
  <si>
    <t xml:space="preserve">                    книжный фонд /субсидии/</t>
  </si>
  <si>
    <t xml:space="preserve">                        проект.смет.док.по газснабж.</t>
  </si>
  <si>
    <t xml:space="preserve">                      расчет за асфальтирование</t>
  </si>
  <si>
    <t>С В Е Д Е Н И Я</t>
  </si>
  <si>
    <t>Приложение №2</t>
  </si>
  <si>
    <t>0113</t>
  </si>
  <si>
    <t>Резервные фонды</t>
  </si>
  <si>
    <t>0111</t>
  </si>
  <si>
    <t>Другие общегосударственные вопросы</t>
  </si>
  <si>
    <t>Функционирование  местных 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</si>
  <si>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</si>
  <si>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</si>
  <si>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</si>
  <si>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</si>
  <si>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Коммунальное хозяйство</t>
  </si>
  <si>
    <t>Национальная экономика</t>
  </si>
  <si>
    <t>0400</t>
  </si>
  <si>
    <t>Дорожное хозяйство</t>
  </si>
  <si>
    <t>0409</t>
  </si>
  <si>
    <t>Национальная безопасность и правоохранительнач деятельность</t>
  </si>
  <si>
    <t>0300</t>
  </si>
  <si>
    <t>Обеспечение пожарной безопасности</t>
  </si>
  <si>
    <t>0310</t>
  </si>
  <si>
    <t>РП</t>
  </si>
  <si>
    <t>Уточн. план на год</t>
  </si>
  <si>
    <t>Исполнение</t>
  </si>
  <si>
    <t>Водное хозяйство</t>
  </si>
  <si>
    <t>0406</t>
  </si>
  <si>
    <t>Жилищное хозяйство</t>
  </si>
  <si>
    <t>Социальная политика</t>
  </si>
  <si>
    <t>Пенсионное обеспечение</t>
  </si>
  <si>
    <t>1000</t>
  </si>
  <si>
    <t>1001</t>
  </si>
  <si>
    <t>об исполнении бюджета по расходам  Хлебниковского  сельского  поселения</t>
  </si>
  <si>
    <t>Жилищно-коммунальное хозяйство</t>
  </si>
  <si>
    <t>к постановлению администрации Хлебниковского сельского поселения "Об утверждении отчета об исполнении бюджета Хлебниковского сельского поселения за 3 квартал 2020 года"</t>
  </si>
  <si>
    <t>за 3 квартал  2020 год</t>
  </si>
  <si>
    <t>Благоустройство</t>
  </si>
  <si>
    <t>от 23 октября 2020 года №79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</si>
</sst>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</numFmts>
  <fonts count="50">
    <font>
      <sz val="10"/>
      <name val="Arial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1"/>
    </font>
    <font>
      <sz val="8"/>
      <name val="Arial Cyr"/>
      <family val="0"/>
    </font>
    <font>
      <u val="single"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G Times"/>
      <family val="1"/>
    </font>
    <font>
      <sz val="11"/>
      <name val="Times New Roman Cyr"/>
      <family val="0"/>
    </font>
    <font>
      <u val="single"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Font="1" applyBorder="1" applyAlignment="1">
      <alignment horizontal="center" vertical="center"/>
      <protection/>
    </xf>
    <xf numFmtId="1" fontId="3" fillId="0" borderId="10" xfId="52" applyNumberFormat="1" applyFont="1" applyBorder="1">
      <alignment/>
      <protection/>
    </xf>
    <xf numFmtId="1" fontId="1" fillId="0" borderId="10" xfId="52" applyNumberFormat="1" applyFont="1" applyBorder="1">
      <alignment/>
      <protection/>
    </xf>
    <xf numFmtId="0" fontId="1" fillId="0" borderId="11" xfId="52" applyFont="1" applyFill="1" applyBorder="1" applyAlignment="1">
      <alignment wrapText="1"/>
      <protection/>
    </xf>
    <xf numFmtId="49" fontId="3" fillId="0" borderId="12" xfId="52" applyNumberFormat="1" applyFont="1" applyFill="1" applyBorder="1" applyAlignment="1">
      <alignment horizontal="center" wrapText="1"/>
      <protection/>
    </xf>
    <xf numFmtId="1" fontId="1" fillId="0" borderId="11" xfId="52" applyNumberFormat="1" applyFont="1" applyBorder="1">
      <alignment/>
      <protection/>
    </xf>
    <xf numFmtId="0" fontId="1" fillId="0" borderId="10" xfId="52" applyFont="1" applyFill="1" applyBorder="1" applyAlignment="1">
      <alignment wrapText="1"/>
      <protection/>
    </xf>
    <xf numFmtId="49" fontId="3" fillId="0" borderId="10" xfId="52" applyNumberFormat="1" applyFont="1" applyFill="1" applyBorder="1" applyAlignment="1">
      <alignment horizontal="center" wrapText="1"/>
      <protection/>
    </xf>
    <xf numFmtId="0" fontId="1" fillId="0" borderId="0" xfId="52" applyFont="1">
      <alignment/>
      <protection/>
    </xf>
    <xf numFmtId="49" fontId="3" fillId="0" borderId="0" xfId="52" applyNumberFormat="1" applyFont="1" applyAlignment="1">
      <alignment horizontal="center"/>
      <protection/>
    </xf>
    <xf numFmtId="2" fontId="1" fillId="0" borderId="0" xfId="52" applyNumberFormat="1" applyFont="1">
      <alignment/>
      <protection/>
    </xf>
    <xf numFmtId="0" fontId="6" fillId="0" borderId="0" xfId="0" applyFont="1" applyAlignment="1">
      <alignment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4" xfId="52" applyNumberFormat="1" applyFont="1" applyBorder="1" applyAlignment="1">
      <alignment horizontal="center" vertical="center" wrapText="1"/>
      <protection/>
    </xf>
    <xf numFmtId="9" fontId="1" fillId="0" borderId="13" xfId="56" applyFont="1" applyBorder="1" applyAlignment="1">
      <alignment horizontal="center" vertical="center" wrapText="1"/>
    </xf>
    <xf numFmtId="0" fontId="3" fillId="0" borderId="11" xfId="52" applyFont="1" applyFill="1" applyBorder="1" applyAlignment="1">
      <alignment wrapText="1"/>
      <protection/>
    </xf>
    <xf numFmtId="1" fontId="3" fillId="0" borderId="11" xfId="52" applyNumberFormat="1" applyFont="1" applyBorder="1">
      <alignment/>
      <protection/>
    </xf>
    <xf numFmtId="1" fontId="3" fillId="0" borderId="10" xfId="56" applyNumberFormat="1" applyFont="1" applyBorder="1" applyAlignment="1">
      <alignment/>
    </xf>
    <xf numFmtId="1" fontId="1" fillId="0" borderId="11" xfId="56" applyNumberFormat="1" applyFont="1" applyBorder="1" applyAlignment="1">
      <alignment/>
    </xf>
    <xf numFmtId="49" fontId="3" fillId="0" borderId="11" xfId="52" applyNumberFormat="1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wrapText="1"/>
      <protection/>
    </xf>
    <xf numFmtId="172" fontId="3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3" fillId="0" borderId="11" xfId="56" applyNumberFormat="1" applyFont="1" applyBorder="1" applyAlignment="1">
      <alignment/>
    </xf>
    <xf numFmtId="172" fontId="1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1" fontId="1" fillId="0" borderId="10" xfId="52" applyNumberFormat="1" applyFont="1" applyFill="1" applyBorder="1">
      <alignment/>
      <protection/>
    </xf>
    <xf numFmtId="1" fontId="1" fillId="0" borderId="11" xfId="52" applyNumberFormat="1" applyFont="1" applyBorder="1">
      <alignment/>
      <protection/>
    </xf>
    <xf numFmtId="1" fontId="2" fillId="33" borderId="10" xfId="52" applyNumberFormat="1" applyFont="1" applyFill="1" applyBorder="1">
      <alignment/>
      <protection/>
    </xf>
    <xf numFmtId="1" fontId="1" fillId="0" borderId="10" xfId="56" applyNumberFormat="1" applyFont="1" applyFill="1" applyBorder="1" applyAlignment="1">
      <alignment/>
    </xf>
    <xf numFmtId="1" fontId="2" fillId="0" borderId="10" xfId="52" applyNumberFormat="1" applyFont="1" applyBorder="1">
      <alignment/>
      <protection/>
    </xf>
    <xf numFmtId="172" fontId="2" fillId="0" borderId="10" xfId="56" applyNumberFormat="1" applyFont="1" applyBorder="1" applyAlignment="1">
      <alignment/>
    </xf>
    <xf numFmtId="0" fontId="8" fillId="34" borderId="10" xfId="52" applyFont="1" applyFill="1" applyBorder="1" applyAlignment="1">
      <alignment horizontal="center" vertical="center"/>
      <protection/>
    </xf>
    <xf numFmtId="49" fontId="8" fillId="34" borderId="14" xfId="52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172" fontId="8" fillId="33" borderId="10" xfId="56" applyNumberFormat="1" applyFont="1" applyFill="1" applyBorder="1" applyAlignment="1">
      <alignment/>
    </xf>
    <xf numFmtId="0" fontId="10" fillId="0" borderId="0" xfId="0" applyFont="1" applyAlignment="1">
      <alignment/>
    </xf>
    <xf numFmtId="172" fontId="1" fillId="0" borderId="10" xfId="56" applyNumberFormat="1" applyFont="1" applyFill="1" applyBorder="1" applyAlignment="1">
      <alignment/>
    </xf>
    <xf numFmtId="0" fontId="2" fillId="0" borderId="10" xfId="52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right" vertical="center" wrapText="1"/>
      <protection/>
    </xf>
    <xf numFmtId="1" fontId="1" fillId="0" borderId="10" xfId="56" applyNumberFormat="1" applyFont="1" applyBorder="1" applyAlignment="1">
      <alignment/>
    </xf>
    <xf numFmtId="0" fontId="7" fillId="0" borderId="0" xfId="0" applyFont="1" applyAlignment="1">
      <alignment horizontal="right" vertical="justify" wrapText="1"/>
    </xf>
    <xf numFmtId="1" fontId="3" fillId="0" borderId="10" xfId="52" applyNumberFormat="1" applyFont="1" applyFill="1" applyBorder="1" applyAlignment="1">
      <alignment vertical="center" wrapText="1"/>
      <protection/>
    </xf>
    <xf numFmtId="1" fontId="3" fillId="0" borderId="10" xfId="56" applyNumberFormat="1" applyFont="1" applyFill="1" applyBorder="1" applyAlignment="1">
      <alignment vertical="center" wrapText="1"/>
    </xf>
    <xf numFmtId="0" fontId="1" fillId="0" borderId="13" xfId="52" applyFont="1" applyBorder="1" applyAlignment="1">
      <alignment horizontal="right" vertical="center" wrapText="1"/>
      <protection/>
    </xf>
    <xf numFmtId="172" fontId="11" fillId="0" borderId="13" xfId="56" applyNumberFormat="1" applyFont="1" applyFill="1" applyBorder="1" applyAlignment="1">
      <alignment horizontal="right" vertical="center" wrapText="1"/>
    </xf>
    <xf numFmtId="0" fontId="5" fillId="0" borderId="13" xfId="52" applyFont="1" applyBorder="1" applyAlignment="1">
      <alignment horizontal="right" vertical="center" wrapText="1"/>
      <protection/>
    </xf>
    <xf numFmtId="172" fontId="1" fillId="0" borderId="13" xfId="56" applyNumberFormat="1" applyFont="1" applyFill="1" applyBorder="1" applyAlignment="1">
      <alignment horizontal="right" vertical="center" wrapText="1"/>
    </xf>
    <xf numFmtId="0" fontId="3" fillId="34" borderId="13" xfId="52" applyFont="1" applyFill="1" applyBorder="1" applyAlignment="1">
      <alignment horizontal="right" vertical="center" wrapText="1"/>
      <protection/>
    </xf>
    <xf numFmtId="172" fontId="3" fillId="34" borderId="13" xfId="56" applyNumberFormat="1" applyFont="1" applyFill="1" applyBorder="1" applyAlignment="1">
      <alignment horizontal="right" vertical="center" wrapText="1"/>
    </xf>
    <xf numFmtId="172" fontId="3" fillId="34" borderId="10" xfId="56" applyNumberFormat="1" applyFont="1" applyFill="1" applyBorder="1" applyAlignment="1">
      <alignment horizontal="center" vertical="center" wrapText="1"/>
    </xf>
    <xf numFmtId="1" fontId="3" fillId="33" borderId="10" xfId="52" applyNumberFormat="1" applyFont="1" applyFill="1" applyBorder="1">
      <alignment/>
      <protection/>
    </xf>
    <xf numFmtId="172" fontId="2" fillId="33" borderId="10" xfId="56" applyNumberFormat="1" applyFont="1" applyFill="1" applyBorder="1" applyAlignment="1">
      <alignment/>
    </xf>
    <xf numFmtId="1" fontId="1" fillId="0" borderId="10" xfId="56" applyNumberFormat="1" applyFont="1" applyBorder="1" applyAlignment="1">
      <alignment horizontal="right" vertical="center" wrapText="1"/>
    </xf>
    <xf numFmtId="1" fontId="1" fillId="0" borderId="10" xfId="52" applyNumberFormat="1" applyFont="1" applyBorder="1" applyAlignment="1">
      <alignment horizontal="right"/>
      <protection/>
    </xf>
    <xf numFmtId="1" fontId="3" fillId="34" borderId="10" xfId="52" applyNumberFormat="1" applyFont="1" applyFill="1" applyBorder="1">
      <alignment/>
      <protection/>
    </xf>
    <xf numFmtId="172" fontId="3" fillId="34" borderId="10" xfId="56" applyNumberFormat="1" applyFont="1" applyFill="1" applyBorder="1" applyAlignment="1">
      <alignment/>
    </xf>
    <xf numFmtId="172" fontId="3" fillId="33" borderId="10" xfId="56" applyNumberFormat="1" applyFont="1" applyFill="1" applyBorder="1" applyAlignment="1">
      <alignment horizontal="right"/>
    </xf>
    <xf numFmtId="172" fontId="1" fillId="0" borderId="10" xfId="56" applyNumberFormat="1" applyFont="1" applyFill="1" applyBorder="1" applyAlignment="1">
      <alignment horizontal="right" vertical="center" wrapText="1"/>
    </xf>
    <xf numFmtId="172" fontId="11" fillId="0" borderId="10" xfId="56" applyNumberFormat="1" applyFont="1" applyFill="1" applyBorder="1" applyAlignment="1">
      <alignment horizontal="right" vertical="center" wrapText="1"/>
    </xf>
    <xf numFmtId="0" fontId="3" fillId="34" borderId="10" xfId="52" applyFont="1" applyFill="1" applyBorder="1" applyAlignment="1">
      <alignment horizontal="right" vertical="center" wrapText="1"/>
      <protection/>
    </xf>
    <xf numFmtId="172" fontId="3" fillId="34" borderId="10" xfId="56" applyNumberFormat="1" applyFont="1" applyFill="1" applyBorder="1" applyAlignment="1">
      <alignment horizontal="right" vertical="center" wrapText="1"/>
    </xf>
    <xf numFmtId="172" fontId="2" fillId="34" borderId="10" xfId="56" applyNumberFormat="1" applyFont="1" applyFill="1" applyBorder="1" applyAlignment="1">
      <alignment horizontal="right" vertical="center" wrapText="1"/>
    </xf>
    <xf numFmtId="0" fontId="1" fillId="0" borderId="10" xfId="52" applyFont="1" applyFill="1" applyBorder="1" applyAlignment="1">
      <alignment horizontal="right" vertical="center" wrapText="1"/>
      <protection/>
    </xf>
    <xf numFmtId="0" fontId="3" fillId="0" borderId="0" xfId="52" applyFont="1" applyAlignment="1">
      <alignment horizontal="center"/>
      <protection/>
    </xf>
    <xf numFmtId="0" fontId="1" fillId="0" borderId="15" xfId="52" applyBorder="1">
      <alignment/>
      <protection/>
    </xf>
    <xf numFmtId="0" fontId="3" fillId="0" borderId="0" xfId="52" applyFont="1" applyAlignment="1">
      <alignment horizontal="right"/>
      <protection/>
    </xf>
    <xf numFmtId="0" fontId="0" fillId="0" borderId="0" xfId="0" applyAlignment="1">
      <alignment horizontal="right"/>
    </xf>
    <xf numFmtId="0" fontId="3" fillId="35" borderId="10" xfId="52" applyFont="1" applyFill="1" applyBorder="1" applyAlignment="1">
      <alignment wrapText="1"/>
      <protection/>
    </xf>
    <xf numFmtId="49" fontId="3" fillId="35" borderId="16" xfId="52" applyNumberFormat="1" applyFont="1" applyFill="1" applyBorder="1" applyAlignment="1">
      <alignment horizontal="center" wrapText="1"/>
      <protection/>
    </xf>
    <xf numFmtId="1" fontId="3" fillId="35" borderId="10" xfId="52" applyNumberFormat="1" applyFont="1" applyFill="1" applyBorder="1">
      <alignment/>
      <protection/>
    </xf>
    <xf numFmtId="172" fontId="3" fillId="35" borderId="10" xfId="56" applyNumberFormat="1" applyFont="1" applyFill="1" applyBorder="1" applyAlignment="1">
      <alignment/>
    </xf>
    <xf numFmtId="173" fontId="3" fillId="35" borderId="10" xfId="52" applyNumberFormat="1" applyFont="1" applyFill="1" applyBorder="1">
      <alignment/>
      <protection/>
    </xf>
    <xf numFmtId="0" fontId="1" fillId="35" borderId="10" xfId="52" applyFont="1" applyFill="1" applyBorder="1" applyAlignment="1">
      <alignment wrapText="1"/>
      <protection/>
    </xf>
    <xf numFmtId="49" fontId="1" fillId="35" borderId="16" xfId="52" applyNumberFormat="1" applyFont="1" applyFill="1" applyBorder="1" applyAlignment="1">
      <alignment horizontal="center" wrapText="1"/>
      <protection/>
    </xf>
    <xf numFmtId="1" fontId="1" fillId="35" borderId="10" xfId="52" applyNumberFormat="1" applyFont="1" applyFill="1" applyBorder="1">
      <alignment/>
      <protection/>
    </xf>
    <xf numFmtId="172" fontId="1" fillId="35" borderId="10" xfId="56" applyNumberFormat="1" applyFont="1" applyFill="1" applyBorder="1" applyAlignment="1">
      <alignment/>
    </xf>
    <xf numFmtId="173" fontId="1" fillId="35" borderId="10" xfId="52" applyNumberFormat="1" applyFont="1" applyFill="1" applyBorder="1">
      <alignment/>
      <protection/>
    </xf>
    <xf numFmtId="0" fontId="2" fillId="35" borderId="10" xfId="52" applyFont="1" applyFill="1" applyBorder="1" applyAlignment="1">
      <alignment wrapText="1"/>
      <protection/>
    </xf>
    <xf numFmtId="49" fontId="2" fillId="35" borderId="16" xfId="52" applyNumberFormat="1" applyFont="1" applyFill="1" applyBorder="1" applyAlignment="1">
      <alignment horizontal="center" wrapText="1"/>
      <protection/>
    </xf>
    <xf numFmtId="1" fontId="2" fillId="35" borderId="10" xfId="52" applyNumberFormat="1" applyFont="1" applyFill="1" applyBorder="1">
      <alignment/>
      <protection/>
    </xf>
    <xf numFmtId="172" fontId="2" fillId="35" borderId="10" xfId="56" applyNumberFormat="1" applyFont="1" applyFill="1" applyBorder="1" applyAlignment="1">
      <alignment/>
    </xf>
    <xf numFmtId="173" fontId="2" fillId="35" borderId="10" xfId="52" applyNumberFormat="1" applyFont="1" applyFill="1" applyBorder="1">
      <alignment/>
      <protection/>
    </xf>
    <xf numFmtId="49" fontId="1" fillId="35" borderId="14" xfId="52" applyNumberFormat="1" applyFont="1" applyFill="1" applyBorder="1" applyAlignment="1">
      <alignment horizontal="center" vertical="center" wrapText="1"/>
      <protection/>
    </xf>
    <xf numFmtId="9" fontId="1" fillId="35" borderId="10" xfId="52" applyNumberFormat="1" applyFont="1" applyFill="1" applyBorder="1" applyAlignment="1">
      <alignment horizontal="right" wrapText="1"/>
      <protection/>
    </xf>
    <xf numFmtId="173" fontId="1" fillId="35" borderId="10" xfId="52" applyNumberFormat="1" applyFont="1" applyFill="1" applyBorder="1" applyAlignment="1">
      <alignment horizontal="right" wrapText="1"/>
      <protection/>
    </xf>
    <xf numFmtId="0" fontId="3" fillId="35" borderId="10" xfId="52" applyFont="1" applyFill="1" applyBorder="1" applyAlignment="1">
      <alignment horizontal="right" vertical="justify" wrapText="1"/>
      <protection/>
    </xf>
    <xf numFmtId="49" fontId="3" fillId="35" borderId="16" xfId="52" applyNumberFormat="1" applyFont="1" applyFill="1" applyBorder="1" applyAlignment="1">
      <alignment horizontal="center" vertical="center" wrapText="1"/>
      <protection/>
    </xf>
    <xf numFmtId="1" fontId="3" fillId="35" borderId="10" xfId="52" applyNumberFormat="1" applyFont="1" applyFill="1" applyBorder="1" applyAlignment="1">
      <alignment horizontal="right" vertical="center" wrapText="1"/>
      <protection/>
    </xf>
    <xf numFmtId="172" fontId="3" fillId="35" borderId="10" xfId="56" applyNumberFormat="1" applyFont="1" applyFill="1" applyBorder="1" applyAlignment="1">
      <alignment horizontal="right" vertical="center" wrapText="1"/>
    </xf>
    <xf numFmtId="173" fontId="3" fillId="35" borderId="10" xfId="52" applyNumberFormat="1" applyFont="1" applyFill="1" applyBorder="1" applyAlignment="1">
      <alignment vertical="center" wrapText="1"/>
      <protection/>
    </xf>
    <xf numFmtId="0" fontId="3" fillId="35" borderId="10" xfId="52" applyFont="1" applyFill="1" applyBorder="1" applyAlignment="1">
      <alignment horizontal="center" wrapText="1"/>
      <protection/>
    </xf>
    <xf numFmtId="173" fontId="1" fillId="35" borderId="10" xfId="52" applyNumberFormat="1" applyFont="1" applyFill="1" applyBorder="1">
      <alignment/>
      <protection/>
    </xf>
    <xf numFmtId="0" fontId="1" fillId="35" borderId="10" xfId="52" applyFont="1" applyFill="1" applyBorder="1" applyAlignment="1">
      <alignment wrapText="1"/>
      <protection/>
    </xf>
    <xf numFmtId="49" fontId="1" fillId="35" borderId="16" xfId="52" applyNumberFormat="1" applyFont="1" applyFill="1" applyBorder="1" applyAlignment="1">
      <alignment horizontal="center" wrapText="1"/>
      <protection/>
    </xf>
    <xf numFmtId="1" fontId="1" fillId="35" borderId="10" xfId="52" applyNumberFormat="1" applyFont="1" applyFill="1" applyBorder="1">
      <alignment/>
      <protection/>
    </xf>
    <xf numFmtId="172" fontId="1" fillId="35" borderId="10" xfId="56" applyNumberFormat="1" applyFont="1" applyFill="1" applyBorder="1" applyAlignment="1">
      <alignment/>
    </xf>
    <xf numFmtId="0" fontId="3" fillId="35" borderId="10" xfId="52" applyFont="1" applyFill="1" applyBorder="1" applyAlignment="1">
      <alignment horizontal="left" vertical="justify" wrapText="1"/>
      <protection/>
    </xf>
    <xf numFmtId="0" fontId="1" fillId="35" borderId="10" xfId="52" applyFont="1" applyFill="1" applyBorder="1" applyAlignment="1">
      <alignment horizontal="left" vertical="justify" wrapText="1"/>
      <protection/>
    </xf>
    <xf numFmtId="49" fontId="1" fillId="35" borderId="16" xfId="52" applyNumberFormat="1" applyFont="1" applyFill="1" applyBorder="1" applyAlignment="1">
      <alignment horizontal="center" vertical="center" wrapText="1"/>
      <protection/>
    </xf>
    <xf numFmtId="1" fontId="1" fillId="35" borderId="10" xfId="52" applyNumberFormat="1" applyFont="1" applyFill="1" applyBorder="1" applyAlignment="1">
      <alignment horizontal="right" vertical="center" wrapText="1"/>
      <protection/>
    </xf>
    <xf numFmtId="172" fontId="1" fillId="35" borderId="10" xfId="56" applyNumberFormat="1" applyFont="1" applyFill="1" applyBorder="1" applyAlignment="1">
      <alignment horizontal="right" vertical="center" wrapText="1"/>
    </xf>
    <xf numFmtId="173" fontId="1" fillId="35" borderId="10" xfId="52" applyNumberFormat="1" applyFont="1" applyFill="1" applyBorder="1" applyAlignment="1">
      <alignment vertical="center" wrapText="1"/>
      <protection/>
    </xf>
    <xf numFmtId="49" fontId="14" fillId="0" borderId="17" xfId="52" applyNumberFormat="1" applyFont="1" applyBorder="1" applyAlignment="1">
      <alignment horizontal="center"/>
      <protection/>
    </xf>
    <xf numFmtId="0" fontId="14" fillId="0" borderId="16" xfId="52" applyFont="1" applyBorder="1" applyAlignment="1">
      <alignment vertical="center" wrapText="1"/>
      <protection/>
    </xf>
    <xf numFmtId="0" fontId="14" fillId="0" borderId="17" xfId="52" applyFont="1" applyBorder="1" applyAlignment="1">
      <alignment vertical="center" wrapText="1"/>
      <protection/>
    </xf>
    <xf numFmtId="0" fontId="14" fillId="0" borderId="18" xfId="52" applyFont="1" applyBorder="1" applyAlignment="1">
      <alignment vertical="center" wrapText="1"/>
      <protection/>
    </xf>
    <xf numFmtId="49" fontId="14" fillId="0" borderId="10" xfId="52" applyNumberFormat="1" applyFont="1" applyBorder="1" applyAlignment="1">
      <alignment horizontal="center" vertical="center" wrapText="1"/>
      <protection/>
    </xf>
    <xf numFmtId="0" fontId="14" fillId="0" borderId="10" xfId="52" applyFont="1" applyBorder="1" applyAlignment="1">
      <alignment horizontal="center" vertical="center" wrapText="1"/>
      <protection/>
    </xf>
    <xf numFmtId="0" fontId="15" fillId="0" borderId="10" xfId="52" applyFont="1" applyBorder="1" applyAlignment="1">
      <alignment horizontal="center" vertical="center" wrapText="1"/>
      <protection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2" fontId="11" fillId="0" borderId="0" xfId="52" applyNumberFormat="1" applyFont="1" applyAlignment="1">
      <alignment horizontal="left"/>
      <protection/>
    </xf>
    <xf numFmtId="0" fontId="12" fillId="0" borderId="0" xfId="52" applyFont="1" applyAlignment="1">
      <alignment horizontal="right"/>
      <protection/>
    </xf>
    <xf numFmtId="0" fontId="3" fillId="0" borderId="0" xfId="52" applyFont="1" applyAlignment="1">
      <alignment horizontal="center"/>
      <protection/>
    </xf>
    <xf numFmtId="0" fontId="14" fillId="0" borderId="10" xfId="52" applyFont="1" applyBorder="1" applyAlignment="1">
      <alignment horizontal="center" vertical="center"/>
      <protection/>
    </xf>
    <xf numFmtId="0" fontId="14" fillId="0" borderId="16" xfId="52" applyFont="1" applyBorder="1" applyAlignment="1">
      <alignment horizontal="center" vertical="center" wrapText="1"/>
      <protection/>
    </xf>
    <xf numFmtId="0" fontId="14" fillId="0" borderId="17" xfId="52" applyFont="1" applyBorder="1" applyAlignment="1">
      <alignment horizontal="center" vertical="center" wrapText="1"/>
      <protection/>
    </xf>
    <xf numFmtId="0" fontId="14" fillId="0" borderId="18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PageLayoutView="0" workbookViewId="0" topLeftCell="A1">
      <selection activeCell="B3" sqref="B3:H3"/>
    </sheetView>
  </sheetViews>
  <sheetFormatPr defaultColWidth="9.00390625" defaultRowHeight="12.75"/>
  <cols>
    <col min="1" max="1" width="48.25390625" style="0" customWidth="1"/>
    <col min="3" max="3" width="19.75390625" style="0" hidden="1" customWidth="1"/>
    <col min="4" max="4" width="19.25390625" style="0" hidden="1" customWidth="1"/>
    <col min="5" max="5" width="19.875" style="0" hidden="1" customWidth="1"/>
    <col min="6" max="6" width="13.375" style="0" bestFit="1" customWidth="1"/>
    <col min="7" max="7" width="9.875" style="0" bestFit="1" customWidth="1"/>
    <col min="8" max="8" width="10.125" style="0" customWidth="1"/>
    <col min="9" max="10" width="0" style="0" hidden="1" customWidth="1"/>
    <col min="11" max="11" width="10.25390625" style="0" hidden="1" customWidth="1"/>
  </cols>
  <sheetData>
    <row r="1" spans="6:17" ht="19.5" customHeight="1">
      <c r="F1" s="75"/>
      <c r="G1" s="74" t="s">
        <v>58</v>
      </c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2:8" ht="57" customHeight="1">
      <c r="B2" s="118" t="s">
        <v>89</v>
      </c>
      <c r="C2" s="118"/>
      <c r="D2" s="118"/>
      <c r="E2" s="118"/>
      <c r="F2" s="118"/>
      <c r="G2" s="118"/>
      <c r="H2" s="118"/>
    </row>
    <row r="3" spans="2:8" ht="12.75" customHeight="1">
      <c r="B3" s="119" t="s">
        <v>92</v>
      </c>
      <c r="C3" s="119"/>
      <c r="D3" s="119"/>
      <c r="E3" s="119"/>
      <c r="F3" s="119"/>
      <c r="G3" s="119"/>
      <c r="H3" s="119"/>
    </row>
    <row r="4" spans="1:11" ht="18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ht="18" customHeight="1">
      <c r="A5" s="74"/>
      <c r="B5" s="74"/>
      <c r="C5" s="74"/>
      <c r="D5" s="74"/>
      <c r="E5" s="74"/>
      <c r="F5" s="74"/>
      <c r="G5" s="74"/>
      <c r="H5" s="74"/>
      <c r="I5" s="72"/>
      <c r="J5" s="72"/>
      <c r="K5" s="72"/>
    </row>
    <row r="6" spans="1:11" ht="18" customHeight="1">
      <c r="A6" s="122" t="s">
        <v>57</v>
      </c>
      <c r="B6" s="122"/>
      <c r="C6" s="122"/>
      <c r="D6" s="122"/>
      <c r="E6" s="122"/>
      <c r="F6" s="122"/>
      <c r="G6" s="122"/>
      <c r="H6" s="122"/>
      <c r="I6" s="72"/>
      <c r="J6" s="72"/>
      <c r="K6" s="72"/>
    </row>
    <row r="7" spans="1:11" ht="18" customHeight="1">
      <c r="A7" s="122" t="s">
        <v>87</v>
      </c>
      <c r="B7" s="122"/>
      <c r="C7" s="122"/>
      <c r="D7" s="122"/>
      <c r="E7" s="122"/>
      <c r="F7" s="122"/>
      <c r="G7" s="122"/>
      <c r="H7" s="122"/>
      <c r="I7" s="72"/>
      <c r="J7" s="72"/>
      <c r="K7" s="72"/>
    </row>
    <row r="8" spans="1:11" ht="18" customHeight="1">
      <c r="A8" s="122" t="s">
        <v>90</v>
      </c>
      <c r="B8" s="122"/>
      <c r="C8" s="122"/>
      <c r="D8" s="122"/>
      <c r="E8" s="122"/>
      <c r="F8" s="122"/>
      <c r="G8" s="122"/>
      <c r="H8" s="122"/>
      <c r="I8" s="72"/>
      <c r="J8" s="72"/>
      <c r="K8" s="72"/>
    </row>
    <row r="9" spans="1:11" ht="15.75" customHeight="1">
      <c r="A9" s="73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s="13" customFormat="1" ht="15.75" customHeight="1" hidden="1">
      <c r="A10" s="123" t="s">
        <v>0</v>
      </c>
      <c r="B10" s="111"/>
      <c r="C10" s="112" t="s">
        <v>12</v>
      </c>
      <c r="D10" s="113"/>
      <c r="E10" s="114"/>
      <c r="F10" s="124" t="s">
        <v>13</v>
      </c>
      <c r="G10" s="125"/>
      <c r="H10" s="126"/>
      <c r="I10" s="127" t="s">
        <v>14</v>
      </c>
      <c r="J10" s="127"/>
      <c r="K10" s="127"/>
    </row>
    <row r="11" spans="1:11" s="13" customFormat="1" ht="66" customHeight="1">
      <c r="A11" s="123"/>
      <c r="B11" s="115" t="s">
        <v>77</v>
      </c>
      <c r="C11" s="116" t="s">
        <v>16</v>
      </c>
      <c r="D11" s="117" t="s">
        <v>15</v>
      </c>
      <c r="E11" s="116" t="s">
        <v>20</v>
      </c>
      <c r="F11" s="116" t="s">
        <v>78</v>
      </c>
      <c r="G11" s="116" t="s">
        <v>79</v>
      </c>
      <c r="H11" s="116" t="s">
        <v>20</v>
      </c>
      <c r="I11" s="14" t="s">
        <v>16</v>
      </c>
      <c r="J11" s="14" t="s">
        <v>15</v>
      </c>
      <c r="K11" s="14" t="s">
        <v>20</v>
      </c>
    </row>
    <row r="12" spans="1:11" s="13" customFormat="1" ht="13.5" customHeight="1">
      <c r="A12" s="2">
        <v>1</v>
      </c>
      <c r="B12" s="19" t="s">
        <v>19</v>
      </c>
      <c r="C12" s="15">
        <v>3</v>
      </c>
      <c r="D12" s="16">
        <v>5</v>
      </c>
      <c r="E12" s="15">
        <v>6</v>
      </c>
      <c r="F12" s="14">
        <v>3</v>
      </c>
      <c r="G12" s="14">
        <v>4</v>
      </c>
      <c r="H12" s="14">
        <v>5</v>
      </c>
      <c r="I12" s="14">
        <v>13</v>
      </c>
      <c r="J12" s="14">
        <v>15</v>
      </c>
      <c r="K12" s="14">
        <v>16</v>
      </c>
    </row>
    <row r="13" spans="1:11" s="13" customFormat="1" ht="17.25" customHeight="1" hidden="1">
      <c r="A13" s="45" t="s">
        <v>35</v>
      </c>
      <c r="B13" s="19"/>
      <c r="C13" s="52">
        <f>F13+I13</f>
        <v>45208</v>
      </c>
      <c r="D13" s="52">
        <f>G13+J13</f>
        <v>46694</v>
      </c>
      <c r="E13" s="55">
        <f>D13/C13</f>
        <v>1.032870288444523</v>
      </c>
      <c r="F13" s="47">
        <v>34077</v>
      </c>
      <c r="G13" s="71">
        <v>35665</v>
      </c>
      <c r="H13" s="66">
        <f>G13/F13</f>
        <v>1.0466003462746134</v>
      </c>
      <c r="I13" s="47">
        <v>11131</v>
      </c>
      <c r="J13" s="47">
        <v>11029</v>
      </c>
      <c r="K13" s="66">
        <f>J13/I13</f>
        <v>0.9908364028389184</v>
      </c>
    </row>
    <row r="14" spans="1:11" s="13" customFormat="1" ht="16.5" customHeight="1" hidden="1">
      <c r="A14" s="45" t="s">
        <v>36</v>
      </c>
      <c r="B14" s="19"/>
      <c r="C14" s="52">
        <f>F14</f>
        <v>223531</v>
      </c>
      <c r="D14" s="52">
        <f>G14</f>
        <v>223297</v>
      </c>
      <c r="E14" s="55">
        <f>D14/C14</f>
        <v>0.9989531653327727</v>
      </c>
      <c r="F14" s="47">
        <v>223531</v>
      </c>
      <c r="G14" s="71">
        <v>223297</v>
      </c>
      <c r="H14" s="66">
        <f>G14/F14</f>
        <v>0.9989531653327727</v>
      </c>
      <c r="I14" s="47">
        <v>50565</v>
      </c>
      <c r="J14" s="47">
        <v>50504</v>
      </c>
      <c r="K14" s="66">
        <f>J14/I14</f>
        <v>0.9987936319588648</v>
      </c>
    </row>
    <row r="15" spans="1:11" s="13" customFormat="1" ht="28.5" customHeight="1" hidden="1">
      <c r="A15" s="46" t="s">
        <v>37</v>
      </c>
      <c r="B15" s="19"/>
      <c r="C15" s="52"/>
      <c r="D15" s="54"/>
      <c r="E15" s="53"/>
      <c r="F15" s="47">
        <v>19815</v>
      </c>
      <c r="G15" s="71">
        <v>19686</v>
      </c>
      <c r="H15" s="66">
        <f>G15/F15</f>
        <v>0.9934897804693414</v>
      </c>
      <c r="I15" s="47"/>
      <c r="J15" s="47"/>
      <c r="K15" s="67"/>
    </row>
    <row r="16" spans="1:11" s="41" customFormat="1" ht="18.75" hidden="1">
      <c r="A16" s="39" t="s">
        <v>17</v>
      </c>
      <c r="B16" s="40" t="s">
        <v>10</v>
      </c>
      <c r="C16" s="56">
        <f>SUM(C13:C15)</f>
        <v>268739</v>
      </c>
      <c r="D16" s="56">
        <f>SUM(D13:D15)</f>
        <v>269991</v>
      </c>
      <c r="E16" s="57">
        <f>D16/C16</f>
        <v>1.0046587953367394</v>
      </c>
      <c r="F16" s="68">
        <f>SUM(F13:F15)</f>
        <v>277423</v>
      </c>
      <c r="G16" s="68">
        <f>SUM(G13:G15)</f>
        <v>278648</v>
      </c>
      <c r="H16" s="69">
        <f>G16/F16</f>
        <v>1.0044156396549673</v>
      </c>
      <c r="I16" s="68">
        <f>SUM(I13:I15)</f>
        <v>61696</v>
      </c>
      <c r="J16" s="68">
        <f>SUM(J13:J15)</f>
        <v>61533</v>
      </c>
      <c r="K16" s="69">
        <f>J16/I16</f>
        <v>0.9973580134854771</v>
      </c>
    </row>
    <row r="17" spans="1:11" s="13" customFormat="1" ht="0.75" customHeight="1">
      <c r="A17" s="2"/>
      <c r="B17" s="19"/>
      <c r="C17" s="15"/>
      <c r="D17" s="16"/>
      <c r="E17" s="20"/>
      <c r="F17" s="14"/>
      <c r="G17" s="14"/>
      <c r="H17" s="31"/>
      <c r="I17" s="14"/>
      <c r="J17" s="14"/>
      <c r="K17" s="58"/>
    </row>
    <row r="18" spans="1:11" s="13" customFormat="1" ht="0.75" customHeight="1">
      <c r="A18" s="2"/>
      <c r="B18" s="19"/>
      <c r="C18" s="15"/>
      <c r="D18" s="16"/>
      <c r="E18" s="20"/>
      <c r="F18" s="14"/>
      <c r="G18" s="14"/>
      <c r="H18" s="31"/>
      <c r="I18" s="14"/>
      <c r="J18" s="14"/>
      <c r="K18" s="58"/>
    </row>
    <row r="19" spans="1:11" s="13" customFormat="1" ht="0.75" customHeight="1">
      <c r="A19" s="2"/>
      <c r="B19" s="19"/>
      <c r="C19" s="15"/>
      <c r="D19" s="16"/>
      <c r="E19" s="20"/>
      <c r="F19" s="14"/>
      <c r="G19" s="14"/>
      <c r="H19" s="31"/>
      <c r="I19" s="14"/>
      <c r="J19" s="14"/>
      <c r="K19" s="58"/>
    </row>
    <row r="20" spans="1:11" s="13" customFormat="1" ht="0.75" customHeight="1">
      <c r="A20" s="2"/>
      <c r="B20" s="19"/>
      <c r="C20" s="15"/>
      <c r="D20" s="16"/>
      <c r="E20" s="20"/>
      <c r="F20" s="14"/>
      <c r="G20" s="14"/>
      <c r="H20" s="31"/>
      <c r="I20" s="14"/>
      <c r="J20" s="14"/>
      <c r="K20" s="58"/>
    </row>
    <row r="21" spans="1:11" s="43" customFormat="1" ht="20.25" customHeight="1">
      <c r="A21" s="76" t="s">
        <v>3</v>
      </c>
      <c r="B21" s="77" t="s">
        <v>2</v>
      </c>
      <c r="C21" s="78" t="e">
        <f>#REF!+#REF!+C22+#REF!+#REF!+#REF!+#REF!+#REF!+C25</f>
        <v>#REF!</v>
      </c>
      <c r="D21" s="78" t="e">
        <f>#REF!+#REF!+D22+#REF!+#REF!+#REF!+#REF!+#REF!+D25</f>
        <v>#REF!</v>
      </c>
      <c r="E21" s="79" t="e">
        <f aca="true" t="shared" si="0" ref="E21:E30">D21/C21</f>
        <v>#REF!</v>
      </c>
      <c r="F21" s="80">
        <f>F22+F24+F25+F23</f>
        <v>1659.3999999999999</v>
      </c>
      <c r="G21" s="80">
        <f>G22+G24+G25</f>
        <v>1321.8</v>
      </c>
      <c r="H21" s="80">
        <f>G21/F21*100</f>
        <v>79.65529709533567</v>
      </c>
      <c r="I21" s="59" t="e">
        <f>#REF!+#REF!+I22+#REF!+#REF!+#REF!+#REF!+I25</f>
        <v>#REF!</v>
      </c>
      <c r="J21" s="59" t="e">
        <f>#REF!+#REF!+J22+#REF!+#REF!+#REF!+#REF!+J25</f>
        <v>#REF!</v>
      </c>
      <c r="K21" s="69" t="e">
        <f>J21/I21</f>
        <v>#REF!</v>
      </c>
    </row>
    <row r="22" spans="1:11" s="18" customFormat="1" ht="15.75">
      <c r="A22" s="81" t="s">
        <v>63</v>
      </c>
      <c r="B22" s="82" t="s">
        <v>4</v>
      </c>
      <c r="C22" s="83" t="e">
        <f>F22+I22</f>
        <v>#REF!</v>
      </c>
      <c r="D22" s="83" t="e">
        <f>G22+J22</f>
        <v>#REF!</v>
      </c>
      <c r="E22" s="84" t="e">
        <f t="shared" si="0"/>
        <v>#REF!</v>
      </c>
      <c r="F22" s="85">
        <v>1550.6</v>
      </c>
      <c r="G22" s="85">
        <v>1258.6</v>
      </c>
      <c r="H22" s="100">
        <f aca="true" t="shared" si="1" ref="H22:H68">G22/F22*100</f>
        <v>81.16857990455307</v>
      </c>
      <c r="I22" s="37" t="e">
        <f>#REF!</f>
        <v>#REF!</v>
      </c>
      <c r="J22" s="37" t="e">
        <f>#REF!</f>
        <v>#REF!</v>
      </c>
      <c r="K22" s="70" t="e">
        <f>J22/I22</f>
        <v>#REF!</v>
      </c>
    </row>
    <row r="23" spans="1:11" s="18" customFormat="1" ht="15.75" hidden="1">
      <c r="A23" s="81"/>
      <c r="B23" s="82"/>
      <c r="C23" s="83"/>
      <c r="D23" s="83"/>
      <c r="E23" s="84"/>
      <c r="F23" s="85"/>
      <c r="G23" s="85"/>
      <c r="H23" s="100"/>
      <c r="I23" s="37"/>
      <c r="J23" s="37"/>
      <c r="K23" s="70"/>
    </row>
    <row r="24" spans="1:11" ht="15.75">
      <c r="A24" s="81" t="s">
        <v>60</v>
      </c>
      <c r="B24" s="82" t="s">
        <v>61</v>
      </c>
      <c r="C24" s="83"/>
      <c r="D24" s="83"/>
      <c r="E24" s="84"/>
      <c r="F24" s="85">
        <v>4</v>
      </c>
      <c r="G24" s="85">
        <v>0</v>
      </c>
      <c r="H24" s="100">
        <f t="shared" si="1"/>
        <v>0</v>
      </c>
      <c r="I24" s="4"/>
      <c r="J24" s="48"/>
      <c r="K24" s="70"/>
    </row>
    <row r="25" spans="1:11" s="17" customFormat="1" ht="15" customHeight="1">
      <c r="A25" s="81" t="s">
        <v>62</v>
      </c>
      <c r="B25" s="82" t="s">
        <v>59</v>
      </c>
      <c r="C25" s="83">
        <f aca="true" t="shared" si="2" ref="C25:D30">F25+I25</f>
        <v>426.8</v>
      </c>
      <c r="D25" s="83">
        <f t="shared" si="2"/>
        <v>385.2</v>
      </c>
      <c r="E25" s="84">
        <f t="shared" si="0"/>
        <v>0.9025304592314901</v>
      </c>
      <c r="F25" s="85">
        <v>104.8</v>
      </c>
      <c r="G25" s="85">
        <v>63.2</v>
      </c>
      <c r="H25" s="100">
        <f t="shared" si="1"/>
        <v>60.30534351145038</v>
      </c>
      <c r="I25" s="37">
        <f>SUM(I26:I30)</f>
        <v>322</v>
      </c>
      <c r="J25" s="37">
        <f>SUM(J26:J30)</f>
        <v>322</v>
      </c>
      <c r="K25" s="70">
        <f>J25/I25</f>
        <v>1</v>
      </c>
    </row>
    <row r="26" spans="1:11" ht="18.75" customHeight="1" hidden="1">
      <c r="A26" s="81" t="s">
        <v>33</v>
      </c>
      <c r="B26" s="82" t="s">
        <v>40</v>
      </c>
      <c r="C26" s="83">
        <f t="shared" si="2"/>
        <v>0</v>
      </c>
      <c r="D26" s="83">
        <f t="shared" si="2"/>
        <v>0</v>
      </c>
      <c r="E26" s="79" t="e">
        <f t="shared" si="0"/>
        <v>#DIV/0!</v>
      </c>
      <c r="F26" s="85">
        <v>0</v>
      </c>
      <c r="G26" s="85"/>
      <c r="H26" s="80" t="e">
        <f t="shared" si="1"/>
        <v>#DIV/0!</v>
      </c>
      <c r="I26" s="4"/>
      <c r="J26" s="48"/>
      <c r="K26" s="70"/>
    </row>
    <row r="27" spans="1:11" ht="18.75" customHeight="1" hidden="1">
      <c r="A27" s="81" t="s">
        <v>32</v>
      </c>
      <c r="B27" s="82" t="s">
        <v>40</v>
      </c>
      <c r="C27" s="83">
        <f t="shared" si="2"/>
        <v>302</v>
      </c>
      <c r="D27" s="83">
        <f t="shared" si="2"/>
        <v>302</v>
      </c>
      <c r="E27" s="79">
        <f t="shared" si="0"/>
        <v>1</v>
      </c>
      <c r="F27" s="85">
        <v>302</v>
      </c>
      <c r="G27" s="85">
        <v>302</v>
      </c>
      <c r="H27" s="80">
        <f t="shared" si="1"/>
        <v>100</v>
      </c>
      <c r="I27" s="4"/>
      <c r="J27" s="48"/>
      <c r="K27" s="70"/>
    </row>
    <row r="28" spans="1:11" ht="18" customHeight="1" hidden="1">
      <c r="A28" s="81" t="s">
        <v>31</v>
      </c>
      <c r="B28" s="82" t="s">
        <v>40</v>
      </c>
      <c r="C28" s="83">
        <f t="shared" si="2"/>
        <v>33</v>
      </c>
      <c r="D28" s="83">
        <f t="shared" si="2"/>
        <v>33</v>
      </c>
      <c r="E28" s="79">
        <f t="shared" si="0"/>
        <v>1</v>
      </c>
      <c r="F28" s="85">
        <v>33</v>
      </c>
      <c r="G28" s="85">
        <v>33</v>
      </c>
      <c r="H28" s="80">
        <f t="shared" si="1"/>
        <v>100</v>
      </c>
      <c r="I28" s="4"/>
      <c r="J28" s="48"/>
      <c r="K28" s="70"/>
    </row>
    <row r="29" spans="1:11" ht="18" customHeight="1" hidden="1">
      <c r="A29" s="81" t="s">
        <v>30</v>
      </c>
      <c r="B29" s="82" t="s">
        <v>40</v>
      </c>
      <c r="C29" s="83">
        <f t="shared" si="2"/>
        <v>2603.7</v>
      </c>
      <c r="D29" s="83">
        <f t="shared" si="2"/>
        <v>2594</v>
      </c>
      <c r="E29" s="79">
        <f t="shared" si="0"/>
        <v>0.9962745323962054</v>
      </c>
      <c r="F29" s="85">
        <v>2281.7</v>
      </c>
      <c r="G29" s="85">
        <v>2272</v>
      </c>
      <c r="H29" s="80">
        <f t="shared" si="1"/>
        <v>99.57487838015516</v>
      </c>
      <c r="I29" s="4">
        <v>322</v>
      </c>
      <c r="J29" s="48">
        <v>322</v>
      </c>
      <c r="K29" s="70">
        <f>J29/I29</f>
        <v>1</v>
      </c>
    </row>
    <row r="30" spans="1:11" ht="18" customHeight="1" hidden="1">
      <c r="A30" s="81" t="s">
        <v>39</v>
      </c>
      <c r="B30" s="82" t="s">
        <v>40</v>
      </c>
      <c r="C30" s="83">
        <f t="shared" si="2"/>
        <v>864</v>
      </c>
      <c r="D30" s="83">
        <f t="shared" si="2"/>
        <v>864</v>
      </c>
      <c r="E30" s="79">
        <f t="shared" si="0"/>
        <v>1</v>
      </c>
      <c r="F30" s="85">
        <v>864</v>
      </c>
      <c r="G30" s="85">
        <v>864</v>
      </c>
      <c r="H30" s="80">
        <f t="shared" si="1"/>
        <v>100</v>
      </c>
      <c r="I30" s="4"/>
      <c r="J30" s="48"/>
      <c r="K30" s="70"/>
    </row>
    <row r="31" spans="1:11" ht="15.75" customHeight="1" hidden="1">
      <c r="A31" s="81" t="s">
        <v>49</v>
      </c>
      <c r="B31" s="82" t="s">
        <v>41</v>
      </c>
      <c r="C31" s="83">
        <f aca="true" t="shared" si="3" ref="C31:D35">F31+I31</f>
        <v>30</v>
      </c>
      <c r="D31" s="83">
        <f t="shared" si="3"/>
        <v>30</v>
      </c>
      <c r="E31" s="84">
        <f>D31/C31</f>
        <v>1</v>
      </c>
      <c r="F31" s="85">
        <v>30</v>
      </c>
      <c r="G31" s="85">
        <v>30</v>
      </c>
      <c r="H31" s="80">
        <f t="shared" si="1"/>
        <v>100</v>
      </c>
      <c r="I31" s="4"/>
      <c r="J31" s="48"/>
      <c r="K31" s="38"/>
    </row>
    <row r="32" spans="1:11" ht="15.75" customHeight="1" hidden="1">
      <c r="A32" s="81" t="s">
        <v>42</v>
      </c>
      <c r="B32" s="82" t="s">
        <v>41</v>
      </c>
      <c r="C32" s="83">
        <f t="shared" si="3"/>
        <v>73</v>
      </c>
      <c r="D32" s="83">
        <f t="shared" si="3"/>
        <v>73</v>
      </c>
      <c r="E32" s="84">
        <f>D32/C32</f>
        <v>1</v>
      </c>
      <c r="F32" s="85">
        <v>73</v>
      </c>
      <c r="G32" s="85">
        <v>73</v>
      </c>
      <c r="H32" s="80">
        <f t="shared" si="1"/>
        <v>100</v>
      </c>
      <c r="I32" s="4"/>
      <c r="J32" s="48"/>
      <c r="K32" s="38"/>
    </row>
    <row r="33" spans="1:11" ht="17.25" customHeight="1" hidden="1">
      <c r="A33" s="81" t="s">
        <v>53</v>
      </c>
      <c r="B33" s="82" t="s">
        <v>41</v>
      </c>
      <c r="C33" s="83">
        <f t="shared" si="3"/>
        <v>550.2</v>
      </c>
      <c r="D33" s="83">
        <f t="shared" si="3"/>
        <v>511.2</v>
      </c>
      <c r="E33" s="84">
        <f>D33/C33</f>
        <v>0.9291166848418756</v>
      </c>
      <c r="F33" s="85">
        <v>151.2</v>
      </c>
      <c r="G33" s="85">
        <v>151.2</v>
      </c>
      <c r="H33" s="80">
        <f t="shared" si="1"/>
        <v>100</v>
      </c>
      <c r="I33" s="4">
        <v>399</v>
      </c>
      <c r="J33" s="48">
        <v>360</v>
      </c>
      <c r="K33" s="38">
        <f>J33/I33</f>
        <v>0.9022556390977443</v>
      </c>
    </row>
    <row r="34" spans="1:11" ht="19.5" customHeight="1" hidden="1">
      <c r="A34" s="81" t="s">
        <v>56</v>
      </c>
      <c r="B34" s="82" t="s">
        <v>41</v>
      </c>
      <c r="C34" s="83">
        <f t="shared" si="3"/>
        <v>1000</v>
      </c>
      <c r="D34" s="83">
        <f t="shared" si="3"/>
        <v>1000</v>
      </c>
      <c r="E34" s="84">
        <f>D34/C34</f>
        <v>1</v>
      </c>
      <c r="F34" s="85">
        <v>0</v>
      </c>
      <c r="G34" s="85">
        <v>0</v>
      </c>
      <c r="H34" s="80" t="e">
        <f t="shared" si="1"/>
        <v>#DIV/0!</v>
      </c>
      <c r="I34" s="4">
        <v>1000</v>
      </c>
      <c r="J34" s="48">
        <v>1000</v>
      </c>
      <c r="K34" s="38">
        <f>J34/I34</f>
        <v>1</v>
      </c>
    </row>
    <row r="35" spans="1:11" ht="18" customHeight="1" hidden="1">
      <c r="A35" s="81"/>
      <c r="B35" s="82" t="s">
        <v>41</v>
      </c>
      <c r="C35" s="83">
        <f t="shared" si="3"/>
        <v>0</v>
      </c>
      <c r="D35" s="83">
        <f t="shared" si="3"/>
        <v>0</v>
      </c>
      <c r="E35" s="84"/>
      <c r="F35" s="85">
        <v>0</v>
      </c>
      <c r="G35" s="85">
        <v>0</v>
      </c>
      <c r="H35" s="80" t="e">
        <f t="shared" si="1"/>
        <v>#DIV/0!</v>
      </c>
      <c r="I35" s="4"/>
      <c r="J35" s="48"/>
      <c r="K35" s="38"/>
    </row>
    <row r="36" spans="1:11" ht="18" customHeight="1">
      <c r="A36" s="86" t="s">
        <v>64</v>
      </c>
      <c r="B36" s="87" t="s">
        <v>65</v>
      </c>
      <c r="C36" s="88"/>
      <c r="D36" s="88"/>
      <c r="E36" s="89"/>
      <c r="F36" s="90">
        <f>F37</f>
        <v>216</v>
      </c>
      <c r="G36" s="90">
        <f>G37</f>
        <v>152.2</v>
      </c>
      <c r="H36" s="80">
        <f t="shared" si="1"/>
        <v>70.46296296296296</v>
      </c>
      <c r="I36" s="4"/>
      <c r="J36" s="48"/>
      <c r="K36" s="38"/>
    </row>
    <row r="37" spans="1:11" ht="18" customHeight="1">
      <c r="A37" s="81" t="s">
        <v>66</v>
      </c>
      <c r="B37" s="82" t="s">
        <v>67</v>
      </c>
      <c r="C37" s="83"/>
      <c r="D37" s="83"/>
      <c r="E37" s="84"/>
      <c r="F37" s="85">
        <v>216</v>
      </c>
      <c r="G37" s="85">
        <v>152.2</v>
      </c>
      <c r="H37" s="100">
        <f t="shared" si="1"/>
        <v>70.46296296296296</v>
      </c>
      <c r="I37" s="4"/>
      <c r="J37" s="48"/>
      <c r="K37" s="38"/>
    </row>
    <row r="38" spans="1:11" ht="32.25" customHeight="1">
      <c r="A38" s="86" t="s">
        <v>73</v>
      </c>
      <c r="B38" s="87" t="s">
        <v>74</v>
      </c>
      <c r="C38" s="83"/>
      <c r="D38" s="83"/>
      <c r="E38" s="84"/>
      <c r="F38" s="90">
        <f>F39</f>
        <v>5.6</v>
      </c>
      <c r="G38" s="90">
        <f>G39</f>
        <v>5.6</v>
      </c>
      <c r="H38" s="90">
        <f t="shared" si="1"/>
        <v>100</v>
      </c>
      <c r="I38" s="4"/>
      <c r="J38" s="48"/>
      <c r="K38" s="38"/>
    </row>
    <row r="39" spans="1:11" ht="18" customHeight="1">
      <c r="A39" s="81" t="s">
        <v>75</v>
      </c>
      <c r="B39" s="82" t="s">
        <v>76</v>
      </c>
      <c r="C39" s="83"/>
      <c r="D39" s="83"/>
      <c r="E39" s="84"/>
      <c r="F39" s="85">
        <v>5.6</v>
      </c>
      <c r="G39" s="85">
        <v>5.6</v>
      </c>
      <c r="H39" s="100">
        <f t="shared" si="1"/>
        <v>100</v>
      </c>
      <c r="I39" s="4"/>
      <c r="J39" s="48"/>
      <c r="K39" s="38"/>
    </row>
    <row r="40" spans="1:11" ht="18" customHeight="1">
      <c r="A40" s="86" t="s">
        <v>69</v>
      </c>
      <c r="B40" s="87" t="s">
        <v>70</v>
      </c>
      <c r="C40" s="88"/>
      <c r="D40" s="88"/>
      <c r="E40" s="89"/>
      <c r="F40" s="90">
        <f>F42+F41</f>
        <v>7628.7</v>
      </c>
      <c r="G40" s="90">
        <f>G42+G41</f>
        <v>6515.5</v>
      </c>
      <c r="H40" s="80">
        <f t="shared" si="1"/>
        <v>85.40773657372816</v>
      </c>
      <c r="I40" s="4"/>
      <c r="J40" s="48"/>
      <c r="K40" s="38"/>
    </row>
    <row r="41" spans="1:11" ht="18" customHeight="1">
      <c r="A41" s="101" t="s">
        <v>80</v>
      </c>
      <c r="B41" s="102" t="s">
        <v>81</v>
      </c>
      <c r="C41" s="103"/>
      <c r="D41" s="103"/>
      <c r="E41" s="104"/>
      <c r="F41" s="100">
        <v>6641.2</v>
      </c>
      <c r="G41" s="100">
        <v>5856.3</v>
      </c>
      <c r="H41" s="100">
        <f t="shared" si="1"/>
        <v>88.18135276757214</v>
      </c>
      <c r="I41" s="4"/>
      <c r="J41" s="48"/>
      <c r="K41" s="38"/>
    </row>
    <row r="42" spans="1:11" ht="18" customHeight="1">
      <c r="A42" s="81" t="s">
        <v>71</v>
      </c>
      <c r="B42" s="82" t="s">
        <v>72</v>
      </c>
      <c r="C42" s="83"/>
      <c r="D42" s="83"/>
      <c r="E42" s="84"/>
      <c r="F42" s="85">
        <v>987.5</v>
      </c>
      <c r="G42" s="85">
        <v>659.2</v>
      </c>
      <c r="H42" s="100">
        <f t="shared" si="1"/>
        <v>66.75443037974685</v>
      </c>
      <c r="I42" s="4"/>
      <c r="J42" s="48"/>
      <c r="K42" s="38"/>
    </row>
    <row r="43" spans="1:11" s="43" customFormat="1" ht="18">
      <c r="A43" s="76" t="s">
        <v>88</v>
      </c>
      <c r="B43" s="77" t="s">
        <v>5</v>
      </c>
      <c r="C43" s="78" t="e">
        <f>#REF!+C49+C53+#REF!</f>
        <v>#REF!</v>
      </c>
      <c r="D43" s="78" t="e">
        <f>#REF!+D49+D53+#REF!</f>
        <v>#REF!</v>
      </c>
      <c r="E43" s="79" t="e">
        <f>D43/C43</f>
        <v>#REF!</v>
      </c>
      <c r="F43" s="80">
        <f>F49+F53+F48</f>
        <v>198.8</v>
      </c>
      <c r="G43" s="80">
        <f>G49+G53+G48</f>
        <v>131.9</v>
      </c>
      <c r="H43" s="80">
        <f t="shared" si="1"/>
        <v>66.34808853118712</v>
      </c>
      <c r="I43" s="35" t="e">
        <f>#REF!+I49+I53+#REF!</f>
        <v>#REF!</v>
      </c>
      <c r="J43" s="35" t="e">
        <f>#REF!+J49+J53+#REF!</f>
        <v>#REF!</v>
      </c>
      <c r="K43" s="60" t="e">
        <f>J43/I43</f>
        <v>#REF!</v>
      </c>
    </row>
    <row r="44" spans="1:11" s="18" customFormat="1" ht="18" customHeight="1" hidden="1">
      <c r="A44" s="81" t="s">
        <v>21</v>
      </c>
      <c r="B44" s="82" t="s">
        <v>6</v>
      </c>
      <c r="C44" s="83">
        <f aca="true" t="shared" si="4" ref="C44:D55">F44+I44</f>
        <v>156</v>
      </c>
      <c r="D44" s="83">
        <f t="shared" si="4"/>
        <v>156</v>
      </c>
      <c r="E44" s="84">
        <f>D44/C44</f>
        <v>1</v>
      </c>
      <c r="F44" s="85"/>
      <c r="G44" s="85"/>
      <c r="H44" s="80" t="e">
        <f t="shared" si="1"/>
        <v>#DIV/0!</v>
      </c>
      <c r="I44" s="4">
        <v>156</v>
      </c>
      <c r="J44" s="48">
        <v>156</v>
      </c>
      <c r="K44" s="60">
        <f>J44/I44</f>
        <v>1</v>
      </c>
    </row>
    <row r="45" spans="1:11" s="18" customFormat="1" ht="21" customHeight="1" hidden="1">
      <c r="A45" s="81" t="s">
        <v>38</v>
      </c>
      <c r="B45" s="91" t="s">
        <v>6</v>
      </c>
      <c r="C45" s="83">
        <f t="shared" si="4"/>
        <v>50</v>
      </c>
      <c r="D45" s="83">
        <f t="shared" si="4"/>
        <v>50</v>
      </c>
      <c r="E45" s="92">
        <v>1</v>
      </c>
      <c r="F45" s="93"/>
      <c r="G45" s="93"/>
      <c r="H45" s="80" t="e">
        <f t="shared" si="1"/>
        <v>#DIV/0!</v>
      </c>
      <c r="I45" s="61">
        <v>50</v>
      </c>
      <c r="J45" s="61">
        <v>50</v>
      </c>
      <c r="K45" s="60">
        <f>J45/I45</f>
        <v>1</v>
      </c>
    </row>
    <row r="46" spans="1:11" s="18" customFormat="1" ht="18" customHeight="1" hidden="1">
      <c r="A46" s="81" t="s">
        <v>46</v>
      </c>
      <c r="B46" s="82" t="s">
        <v>6</v>
      </c>
      <c r="C46" s="83">
        <f t="shared" si="4"/>
        <v>0</v>
      </c>
      <c r="D46" s="83">
        <f t="shared" si="4"/>
        <v>0</v>
      </c>
      <c r="E46" s="84" t="e">
        <f aca="true" t="shared" si="5" ref="E46:E55">D46/C46</f>
        <v>#DIV/0!</v>
      </c>
      <c r="F46" s="85"/>
      <c r="G46" s="85"/>
      <c r="H46" s="80" t="e">
        <f t="shared" si="1"/>
        <v>#DIV/0!</v>
      </c>
      <c r="I46" s="62"/>
      <c r="J46" s="48"/>
      <c r="K46" s="60"/>
    </row>
    <row r="47" spans="1:11" s="18" customFormat="1" ht="18" customHeight="1" hidden="1">
      <c r="A47" s="81" t="s">
        <v>47</v>
      </c>
      <c r="B47" s="82" t="s">
        <v>6</v>
      </c>
      <c r="C47" s="83">
        <f t="shared" si="4"/>
        <v>14</v>
      </c>
      <c r="D47" s="83">
        <f t="shared" si="4"/>
        <v>14</v>
      </c>
      <c r="E47" s="84">
        <f t="shared" si="5"/>
        <v>1</v>
      </c>
      <c r="F47" s="85"/>
      <c r="G47" s="85"/>
      <c r="H47" s="80" t="e">
        <f t="shared" si="1"/>
        <v>#DIV/0!</v>
      </c>
      <c r="I47" s="62">
        <v>14</v>
      </c>
      <c r="J47" s="48">
        <v>14</v>
      </c>
      <c r="K47" s="60"/>
    </row>
    <row r="48" spans="1:11" s="18" customFormat="1" ht="18" customHeight="1">
      <c r="A48" s="81" t="s">
        <v>82</v>
      </c>
      <c r="B48" s="82" t="s">
        <v>6</v>
      </c>
      <c r="C48" s="83"/>
      <c r="D48" s="83"/>
      <c r="E48" s="84"/>
      <c r="F48" s="85">
        <v>33.8</v>
      </c>
      <c r="G48" s="85">
        <v>17.9</v>
      </c>
      <c r="H48" s="100">
        <f t="shared" si="1"/>
        <v>52.95857988165681</v>
      </c>
      <c r="I48" s="62"/>
      <c r="J48" s="48"/>
      <c r="K48" s="60"/>
    </row>
    <row r="49" spans="1:11" s="17" customFormat="1" ht="15.75" hidden="1">
      <c r="A49" s="81" t="s">
        <v>68</v>
      </c>
      <c r="B49" s="82" t="s">
        <v>8</v>
      </c>
      <c r="C49" s="83">
        <f t="shared" si="4"/>
        <v>17504</v>
      </c>
      <c r="D49" s="83">
        <f t="shared" si="4"/>
        <v>17491</v>
      </c>
      <c r="E49" s="84">
        <f t="shared" si="5"/>
        <v>0.9992573126142597</v>
      </c>
      <c r="F49" s="85">
        <v>0</v>
      </c>
      <c r="G49" s="85">
        <v>0</v>
      </c>
      <c r="H49" s="100" t="e">
        <f t="shared" si="1"/>
        <v>#DIV/0!</v>
      </c>
      <c r="I49" s="37">
        <f>I50+I51+I52</f>
        <v>17504</v>
      </c>
      <c r="J49" s="37">
        <f>J50+J51+J52</f>
        <v>17491</v>
      </c>
      <c r="K49" s="38">
        <f>J49/I49</f>
        <v>0.9992573126142597</v>
      </c>
    </row>
    <row r="50" spans="1:11" ht="21" customHeight="1" hidden="1">
      <c r="A50" s="81" t="s">
        <v>22</v>
      </c>
      <c r="B50" s="82" t="s">
        <v>8</v>
      </c>
      <c r="C50" s="83">
        <f t="shared" si="4"/>
        <v>16563</v>
      </c>
      <c r="D50" s="83">
        <f t="shared" si="4"/>
        <v>16550</v>
      </c>
      <c r="E50" s="84">
        <f t="shared" si="5"/>
        <v>0.9992151180341725</v>
      </c>
      <c r="F50" s="85"/>
      <c r="G50" s="85"/>
      <c r="H50" s="100" t="e">
        <f t="shared" si="1"/>
        <v>#DIV/0!</v>
      </c>
      <c r="I50" s="4">
        <v>16563</v>
      </c>
      <c r="J50" s="48">
        <v>16550</v>
      </c>
      <c r="K50" s="38">
        <f>J50/I50</f>
        <v>0.9992151180341725</v>
      </c>
    </row>
    <row r="51" spans="1:11" ht="16.5" customHeight="1" hidden="1">
      <c r="A51" s="81" t="s">
        <v>55</v>
      </c>
      <c r="B51" s="82"/>
      <c r="C51" s="83">
        <f t="shared" si="4"/>
        <v>267</v>
      </c>
      <c r="D51" s="83">
        <f t="shared" si="4"/>
        <v>267</v>
      </c>
      <c r="E51" s="84">
        <f t="shared" si="5"/>
        <v>1</v>
      </c>
      <c r="F51" s="85"/>
      <c r="G51" s="85"/>
      <c r="H51" s="100" t="e">
        <f t="shared" si="1"/>
        <v>#DIV/0!</v>
      </c>
      <c r="I51" s="4">
        <v>267</v>
      </c>
      <c r="J51" s="48">
        <v>267</v>
      </c>
      <c r="K51" s="38"/>
    </row>
    <row r="52" spans="1:11" ht="19.5" customHeight="1" hidden="1">
      <c r="A52" s="81" t="s">
        <v>23</v>
      </c>
      <c r="B52" s="82" t="s">
        <v>8</v>
      </c>
      <c r="C52" s="83">
        <f t="shared" si="4"/>
        <v>674</v>
      </c>
      <c r="D52" s="83">
        <f t="shared" si="4"/>
        <v>674</v>
      </c>
      <c r="E52" s="84">
        <f t="shared" si="5"/>
        <v>1</v>
      </c>
      <c r="F52" s="85"/>
      <c r="G52" s="85"/>
      <c r="H52" s="100" t="e">
        <f t="shared" si="1"/>
        <v>#DIV/0!</v>
      </c>
      <c r="I52" s="4">
        <v>674</v>
      </c>
      <c r="J52" s="48">
        <v>674</v>
      </c>
      <c r="K52" s="38">
        <f>J52/I52</f>
        <v>1</v>
      </c>
    </row>
    <row r="53" spans="1:11" s="17" customFormat="1" ht="15" customHeight="1">
      <c r="A53" s="81" t="s">
        <v>91</v>
      </c>
      <c r="B53" s="82" t="s">
        <v>43</v>
      </c>
      <c r="C53" s="83">
        <f t="shared" si="4"/>
        <v>5953</v>
      </c>
      <c r="D53" s="83">
        <f t="shared" si="4"/>
        <v>5873</v>
      </c>
      <c r="E53" s="84">
        <f t="shared" si="5"/>
        <v>0.9865613976146481</v>
      </c>
      <c r="F53" s="85">
        <v>165</v>
      </c>
      <c r="G53" s="85">
        <v>114</v>
      </c>
      <c r="H53" s="100">
        <f t="shared" si="1"/>
        <v>69.0909090909091</v>
      </c>
      <c r="I53" s="37">
        <f>I54+I55</f>
        <v>5788</v>
      </c>
      <c r="J53" s="37">
        <f>J54+J55</f>
        <v>5759</v>
      </c>
      <c r="K53" s="38">
        <f>J53/I53</f>
        <v>0.9949896337249482</v>
      </c>
    </row>
    <row r="54" spans="1:11" s="17" customFormat="1" ht="15" customHeight="1" hidden="1">
      <c r="A54" s="81" t="s">
        <v>44</v>
      </c>
      <c r="B54" s="82" t="s">
        <v>43</v>
      </c>
      <c r="C54" s="83">
        <f t="shared" si="4"/>
        <v>895</v>
      </c>
      <c r="D54" s="83">
        <f t="shared" si="4"/>
        <v>895</v>
      </c>
      <c r="E54" s="84">
        <f t="shared" si="5"/>
        <v>1</v>
      </c>
      <c r="F54" s="85"/>
      <c r="G54" s="85"/>
      <c r="H54" s="100" t="e">
        <f t="shared" si="1"/>
        <v>#DIV/0!</v>
      </c>
      <c r="I54" s="4">
        <v>895</v>
      </c>
      <c r="J54" s="48">
        <v>895</v>
      </c>
      <c r="K54" s="38">
        <f>J54/I54</f>
        <v>1</v>
      </c>
    </row>
    <row r="55" spans="1:11" s="17" customFormat="1" ht="15" customHeight="1" hidden="1">
      <c r="A55" s="81" t="s">
        <v>45</v>
      </c>
      <c r="B55" s="82" t="s">
        <v>43</v>
      </c>
      <c r="C55" s="83">
        <f t="shared" si="4"/>
        <v>5243</v>
      </c>
      <c r="D55" s="83">
        <f t="shared" si="4"/>
        <v>5214</v>
      </c>
      <c r="E55" s="84">
        <f t="shared" si="5"/>
        <v>0.9944688155636087</v>
      </c>
      <c r="F55" s="85">
        <v>350</v>
      </c>
      <c r="G55" s="85">
        <v>350</v>
      </c>
      <c r="H55" s="100">
        <f t="shared" si="1"/>
        <v>100</v>
      </c>
      <c r="I55" s="4">
        <v>4893</v>
      </c>
      <c r="J55" s="48">
        <v>4864</v>
      </c>
      <c r="K55" s="38">
        <f>J55/I55</f>
        <v>0.9940731657469855</v>
      </c>
    </row>
    <row r="56" spans="1:11" ht="18.75" customHeight="1" hidden="1">
      <c r="A56" s="81" t="s">
        <v>24</v>
      </c>
      <c r="B56" s="82" t="s">
        <v>9</v>
      </c>
      <c r="C56" s="83"/>
      <c r="D56" s="83"/>
      <c r="E56" s="84"/>
      <c r="F56" s="85"/>
      <c r="G56" s="85"/>
      <c r="H56" s="100" t="e">
        <f t="shared" si="1"/>
        <v>#DIV/0!</v>
      </c>
      <c r="I56" s="4"/>
      <c r="J56" s="48"/>
      <c r="K56" s="38"/>
    </row>
    <row r="57" spans="1:11" ht="18.75" customHeight="1" hidden="1">
      <c r="A57" s="81" t="s">
        <v>25</v>
      </c>
      <c r="B57" s="82" t="s">
        <v>9</v>
      </c>
      <c r="C57" s="83">
        <f>F57+I57</f>
        <v>8246</v>
      </c>
      <c r="D57" s="83">
        <f>G57+J57</f>
        <v>8246</v>
      </c>
      <c r="E57" s="84">
        <f aca="true" t="shared" si="6" ref="E57:E62">D57/C57</f>
        <v>1</v>
      </c>
      <c r="F57" s="85">
        <v>8246</v>
      </c>
      <c r="G57" s="85">
        <v>8246</v>
      </c>
      <c r="H57" s="100">
        <f t="shared" si="1"/>
        <v>100</v>
      </c>
      <c r="I57" s="4"/>
      <c r="J57" s="48"/>
      <c r="K57" s="38"/>
    </row>
    <row r="58" spans="1:11" s="18" customFormat="1" ht="18" customHeight="1" hidden="1">
      <c r="A58" s="81" t="s">
        <v>26</v>
      </c>
      <c r="B58" s="82" t="s">
        <v>7</v>
      </c>
      <c r="C58" s="83">
        <f aca="true" t="shared" si="7" ref="C58:D62">F58+I58</f>
        <v>12156.5</v>
      </c>
      <c r="D58" s="83">
        <f t="shared" si="7"/>
        <v>12105</v>
      </c>
      <c r="E58" s="84">
        <f t="shared" si="6"/>
        <v>0.9957635832682105</v>
      </c>
      <c r="F58" s="85">
        <v>5100.5</v>
      </c>
      <c r="G58" s="85">
        <v>5094</v>
      </c>
      <c r="H58" s="100">
        <f t="shared" si="1"/>
        <v>99.8725615135771</v>
      </c>
      <c r="I58" s="4">
        <v>7056</v>
      </c>
      <c r="J58" s="48">
        <v>7011</v>
      </c>
      <c r="K58" s="44">
        <f>J58/I58</f>
        <v>0.9936224489795918</v>
      </c>
    </row>
    <row r="59" spans="1:11" s="18" customFormat="1" ht="18" customHeight="1" hidden="1">
      <c r="A59" s="81" t="s">
        <v>27</v>
      </c>
      <c r="B59" s="82" t="s">
        <v>7</v>
      </c>
      <c r="C59" s="83">
        <f t="shared" si="7"/>
        <v>112</v>
      </c>
      <c r="D59" s="83">
        <f t="shared" si="7"/>
        <v>111</v>
      </c>
      <c r="E59" s="84">
        <f t="shared" si="6"/>
        <v>0.9910714285714286</v>
      </c>
      <c r="F59" s="85">
        <v>112</v>
      </c>
      <c r="G59" s="85">
        <v>111</v>
      </c>
      <c r="H59" s="100">
        <f t="shared" si="1"/>
        <v>99.10714285714286</v>
      </c>
      <c r="I59" s="4"/>
      <c r="J59" s="48"/>
      <c r="K59" s="44"/>
    </row>
    <row r="60" spans="1:11" s="18" customFormat="1" ht="18.75" customHeight="1" hidden="1">
      <c r="A60" s="81" t="s">
        <v>28</v>
      </c>
      <c r="B60" s="82" t="s">
        <v>7</v>
      </c>
      <c r="C60" s="83">
        <f t="shared" si="7"/>
        <v>5229</v>
      </c>
      <c r="D60" s="83">
        <f t="shared" si="7"/>
        <v>5216</v>
      </c>
      <c r="E60" s="84">
        <f t="shared" si="6"/>
        <v>0.9975138649837445</v>
      </c>
      <c r="F60" s="85">
        <v>5229</v>
      </c>
      <c r="G60" s="85">
        <v>5216</v>
      </c>
      <c r="H60" s="100">
        <f t="shared" si="1"/>
        <v>99.75138649837444</v>
      </c>
      <c r="I60" s="4"/>
      <c r="J60" s="48"/>
      <c r="K60" s="44"/>
    </row>
    <row r="61" spans="1:11" s="18" customFormat="1" ht="17.25" customHeight="1" hidden="1">
      <c r="A61" s="81" t="s">
        <v>29</v>
      </c>
      <c r="B61" s="82" t="s">
        <v>7</v>
      </c>
      <c r="C61" s="83">
        <f t="shared" si="7"/>
        <v>948</v>
      </c>
      <c r="D61" s="83">
        <f t="shared" si="7"/>
        <v>948</v>
      </c>
      <c r="E61" s="84">
        <f t="shared" si="6"/>
        <v>1</v>
      </c>
      <c r="F61" s="85">
        <v>372</v>
      </c>
      <c r="G61" s="85">
        <v>372</v>
      </c>
      <c r="H61" s="100">
        <f t="shared" si="1"/>
        <v>100</v>
      </c>
      <c r="I61" s="4">
        <v>576</v>
      </c>
      <c r="J61" s="48">
        <v>576</v>
      </c>
      <c r="K61" s="44">
        <f>J61/I61</f>
        <v>1</v>
      </c>
    </row>
    <row r="62" spans="1:11" s="18" customFormat="1" ht="17.25" customHeight="1" hidden="1">
      <c r="A62" s="81" t="s">
        <v>54</v>
      </c>
      <c r="B62" s="82" t="s">
        <v>7</v>
      </c>
      <c r="C62" s="83">
        <f t="shared" si="7"/>
        <v>205</v>
      </c>
      <c r="D62" s="83">
        <f t="shared" si="7"/>
        <v>205</v>
      </c>
      <c r="E62" s="84">
        <f t="shared" si="6"/>
        <v>1</v>
      </c>
      <c r="F62" s="85">
        <v>100</v>
      </c>
      <c r="G62" s="85">
        <v>100</v>
      </c>
      <c r="H62" s="100">
        <f t="shared" si="1"/>
        <v>100</v>
      </c>
      <c r="I62" s="4">
        <v>105</v>
      </c>
      <c r="J62" s="48">
        <v>105</v>
      </c>
      <c r="K62" s="44">
        <f>J62/I62</f>
        <v>1</v>
      </c>
    </row>
    <row r="63" spans="1:11" ht="19.5" customHeight="1" hidden="1">
      <c r="A63" s="81"/>
      <c r="B63" s="82"/>
      <c r="C63" s="83"/>
      <c r="D63" s="83"/>
      <c r="E63" s="84"/>
      <c r="F63" s="85"/>
      <c r="G63" s="85"/>
      <c r="H63" s="100" t="e">
        <f t="shared" si="1"/>
        <v>#DIV/0!</v>
      </c>
      <c r="I63" s="33"/>
      <c r="J63" s="36"/>
      <c r="K63" s="42"/>
    </row>
    <row r="64" spans="1:11" ht="19.5" customHeight="1" hidden="1">
      <c r="A64" s="81"/>
      <c r="B64" s="82"/>
      <c r="C64" s="83"/>
      <c r="D64" s="83"/>
      <c r="E64" s="84"/>
      <c r="F64" s="85"/>
      <c r="G64" s="85"/>
      <c r="H64" s="100" t="e">
        <f t="shared" si="1"/>
        <v>#DIV/0!</v>
      </c>
      <c r="I64" s="33"/>
      <c r="J64" s="36"/>
      <c r="K64" s="42"/>
    </row>
    <row r="65" spans="1:11" s="49" customFormat="1" ht="19.5" customHeight="1" hidden="1">
      <c r="A65" s="94" t="s">
        <v>50</v>
      </c>
      <c r="B65" s="95" t="s">
        <v>48</v>
      </c>
      <c r="C65" s="96">
        <f>F65+I65</f>
        <v>19815</v>
      </c>
      <c r="D65" s="96">
        <f>G65+J65</f>
        <v>19686</v>
      </c>
      <c r="E65" s="97">
        <f>D65/C65</f>
        <v>0.9934897804693414</v>
      </c>
      <c r="F65" s="98"/>
      <c r="G65" s="98"/>
      <c r="H65" s="100" t="e">
        <f t="shared" si="1"/>
        <v>#DIV/0!</v>
      </c>
      <c r="I65" s="50">
        <v>19815</v>
      </c>
      <c r="J65" s="51">
        <v>19686</v>
      </c>
      <c r="K65" s="65">
        <f>J65/I65</f>
        <v>0.9934897804693414</v>
      </c>
    </row>
    <row r="66" spans="1:11" s="49" customFormat="1" ht="19.5" customHeight="1">
      <c r="A66" s="105" t="s">
        <v>83</v>
      </c>
      <c r="B66" s="95" t="s">
        <v>85</v>
      </c>
      <c r="C66" s="96"/>
      <c r="D66" s="96"/>
      <c r="E66" s="97"/>
      <c r="F66" s="98">
        <f>F67</f>
        <v>224.8</v>
      </c>
      <c r="G66" s="98">
        <f>G67</f>
        <v>167</v>
      </c>
      <c r="H66" s="100">
        <f t="shared" si="1"/>
        <v>74.288256227758</v>
      </c>
      <c r="I66" s="50"/>
      <c r="J66" s="51"/>
      <c r="K66" s="65"/>
    </row>
    <row r="67" spans="1:11" s="49" customFormat="1" ht="19.5" customHeight="1">
      <c r="A67" s="106" t="s">
        <v>84</v>
      </c>
      <c r="B67" s="107" t="s">
        <v>86</v>
      </c>
      <c r="C67" s="108"/>
      <c r="D67" s="108"/>
      <c r="E67" s="109"/>
      <c r="F67" s="110">
        <v>224.8</v>
      </c>
      <c r="G67" s="110">
        <v>167</v>
      </c>
      <c r="H67" s="100">
        <f t="shared" si="1"/>
        <v>74.288256227758</v>
      </c>
      <c r="I67" s="50"/>
      <c r="J67" s="51"/>
      <c r="K67" s="65"/>
    </row>
    <row r="68" spans="1:11" s="43" customFormat="1" ht="18.75" customHeight="1">
      <c r="A68" s="99" t="s">
        <v>34</v>
      </c>
      <c r="B68" s="77"/>
      <c r="C68" s="78" t="e">
        <f>C21+#REF!+#REF!+#REF!+C43+#REF!+#REF!+#REF!+#REF!+#REF!</f>
        <v>#REF!</v>
      </c>
      <c r="D68" s="78" t="e">
        <f>D21+#REF!+#REF!+#REF!+D43+#REF!+#REF!+#REF!+#REF!+#REF!</f>
        <v>#REF!</v>
      </c>
      <c r="E68" s="79" t="e">
        <f>D68/C68</f>
        <v>#REF!</v>
      </c>
      <c r="F68" s="80">
        <f>F21+F43+F36+F40+F38+F66</f>
        <v>9933.3</v>
      </c>
      <c r="G68" s="80">
        <f>G21+G43+G36+G40+G38+G66</f>
        <v>8294</v>
      </c>
      <c r="H68" s="80">
        <f t="shared" si="1"/>
        <v>83.49692448632379</v>
      </c>
      <c r="I68" s="63" t="e">
        <f>I21+#REF!+#REF!+I43+#REF!+#REF!+#REF!</f>
        <v>#REF!</v>
      </c>
      <c r="J68" s="63" t="e">
        <f>J21+#REF!+#REF!+J43+#REF!+#REF!+#REF!</f>
        <v>#REF!</v>
      </c>
      <c r="K68" s="64" t="e">
        <f>J68/I68</f>
        <v>#REF!</v>
      </c>
    </row>
    <row r="69" spans="1:11" s="18" customFormat="1" ht="31.5" hidden="1">
      <c r="A69" s="21" t="s">
        <v>1</v>
      </c>
      <c r="B69" s="6"/>
      <c r="C69" s="37" t="e">
        <f>F69+I69</f>
        <v>#REF!</v>
      </c>
      <c r="D69" s="37" t="e">
        <f>G69+J69</f>
        <v>#REF!</v>
      </c>
      <c r="E69" s="38"/>
      <c r="F69" s="22">
        <f>F16-F68</f>
        <v>267489.7</v>
      </c>
      <c r="G69" s="22">
        <f>G16-G68</f>
        <v>270354</v>
      </c>
      <c r="H69" s="29"/>
      <c r="I69" s="22" t="e">
        <f>I16-I68</f>
        <v>#REF!</v>
      </c>
      <c r="J69" s="22" t="e">
        <f>J16-J68</f>
        <v>#REF!</v>
      </c>
      <c r="K69" s="28"/>
    </row>
    <row r="70" spans="1:11" s="18" customFormat="1" ht="3" customHeight="1" hidden="1">
      <c r="A70" s="21"/>
      <c r="B70" s="6"/>
      <c r="C70" s="3"/>
      <c r="D70" s="3"/>
      <c r="E70" s="27"/>
      <c r="F70" s="22"/>
      <c r="G70" s="22"/>
      <c r="H70" s="30"/>
      <c r="I70" s="22"/>
      <c r="J70" s="22"/>
      <c r="K70" s="27"/>
    </row>
    <row r="71" spans="1:11" ht="18" customHeight="1" hidden="1">
      <c r="A71" s="8" t="s">
        <v>51</v>
      </c>
      <c r="B71" s="9"/>
      <c r="C71" s="4">
        <f>F71+I71</f>
        <v>1900</v>
      </c>
      <c r="D71" s="4">
        <f>G71+J71</f>
        <v>0</v>
      </c>
      <c r="E71" s="4">
        <f>H71+K71</f>
        <v>-1900</v>
      </c>
      <c r="F71" s="7">
        <v>1900</v>
      </c>
      <c r="G71" s="7"/>
      <c r="H71" s="7">
        <f>G71-F71</f>
        <v>-1900</v>
      </c>
      <c r="I71" s="7"/>
      <c r="J71" s="24"/>
      <c r="K71" s="27"/>
    </row>
    <row r="72" spans="1:11" ht="16.5" customHeight="1" hidden="1">
      <c r="A72" s="8" t="s">
        <v>52</v>
      </c>
      <c r="B72" s="9"/>
      <c r="C72" s="4">
        <f>F72+I72</f>
        <v>1610</v>
      </c>
      <c r="D72" s="4">
        <f>G72+J72</f>
        <v>0</v>
      </c>
      <c r="E72" s="4">
        <f>D72-C72</f>
        <v>-1610</v>
      </c>
      <c r="F72" s="7">
        <v>1610</v>
      </c>
      <c r="G72" s="7"/>
      <c r="H72" s="7">
        <f>G72-F72</f>
        <v>-1610</v>
      </c>
      <c r="I72" s="7"/>
      <c r="J72" s="24"/>
      <c r="K72" s="27"/>
    </row>
    <row r="73" spans="1:11" ht="28.5" customHeight="1" hidden="1">
      <c r="A73" s="5" t="s">
        <v>11</v>
      </c>
      <c r="B73" s="25"/>
      <c r="C73" s="34">
        <f>F73+I73</f>
        <v>4390</v>
      </c>
      <c r="D73" s="34">
        <f>G73+J73</f>
        <v>3329</v>
      </c>
      <c r="E73" s="34">
        <f>D73-C73</f>
        <v>-1061</v>
      </c>
      <c r="F73" s="7">
        <v>4390</v>
      </c>
      <c r="G73" s="7">
        <v>3329</v>
      </c>
      <c r="H73" s="7">
        <f>G73-F73</f>
        <v>-1061</v>
      </c>
      <c r="I73" s="7"/>
      <c r="J73" s="24"/>
      <c r="K73" s="30"/>
    </row>
    <row r="74" spans="1:11" ht="15.75" hidden="1">
      <c r="A74" s="26" t="s">
        <v>18</v>
      </c>
      <c r="B74" s="9" t="s">
        <v>10</v>
      </c>
      <c r="C74" s="3">
        <f aca="true" t="shared" si="8" ref="C74:H74">SUM(C71:C73)</f>
        <v>7900</v>
      </c>
      <c r="D74" s="3">
        <f t="shared" si="8"/>
        <v>3329</v>
      </c>
      <c r="E74" s="3">
        <f t="shared" si="8"/>
        <v>-4571</v>
      </c>
      <c r="F74" s="3">
        <f t="shared" si="8"/>
        <v>7900</v>
      </c>
      <c r="G74" s="3">
        <f t="shared" si="8"/>
        <v>3329</v>
      </c>
      <c r="H74" s="3">
        <f t="shared" si="8"/>
        <v>-4571</v>
      </c>
      <c r="I74" s="3"/>
      <c r="J74" s="23"/>
      <c r="K74" s="27"/>
    </row>
    <row r="75" spans="1:11" s="32" customFormat="1" ht="15.75">
      <c r="A75" s="10"/>
      <c r="B75" s="11"/>
      <c r="C75" s="12"/>
      <c r="D75" s="12"/>
      <c r="E75" s="12"/>
      <c r="F75" s="12"/>
      <c r="G75" s="12"/>
      <c r="H75" s="12"/>
      <c r="I75" s="12"/>
      <c r="J75" s="12"/>
      <c r="K75" s="12"/>
    </row>
    <row r="76" spans="1:11" ht="18.75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"/>
    </row>
    <row r="77" ht="15">
      <c r="A77" s="13"/>
    </row>
  </sheetData>
  <sheetProtection/>
  <mergeCells count="10">
    <mergeCell ref="B2:H2"/>
    <mergeCell ref="B3:H3"/>
    <mergeCell ref="A76:J76"/>
    <mergeCell ref="A4:K4"/>
    <mergeCell ref="A6:H6"/>
    <mergeCell ref="A7:H7"/>
    <mergeCell ref="A8:H8"/>
    <mergeCell ref="A10:A11"/>
    <mergeCell ref="F10:H10"/>
    <mergeCell ref="I10:K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№2 к постановлению №79 от 23.10.2020 года</dc:title>
  <dc:subject/>
  <dc:creator>Сафина Н Р</dc:creator>
  <cp:keywords/>
  <dc:description/>
  <cp:lastModifiedBy>adm_hlebnikovo12@mail.ru</cp:lastModifiedBy>
  <cp:lastPrinted>2020-10-23T05:53:27Z</cp:lastPrinted>
  <dcterms:created xsi:type="dcterms:W3CDTF">2006-02-17T05:10:58Z</dcterms:created>
  <dcterms:modified xsi:type="dcterms:W3CDTF">2020-11-03T07:34:41Z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XXJ7TYMEEKJ2-7650-426</vt:lpwstr>
  </property>
  <property fmtid="{D5CDD505-2E9C-101B-9397-08002B2CF9AE}" pid="4" name="_dlc_DocIdItemGu">
    <vt:lpwstr>2fc959ad-b2b9-4cf7-83fd-d96f94e88b00</vt:lpwstr>
  </property>
  <property fmtid="{D5CDD505-2E9C-101B-9397-08002B2CF9AE}" pid="5" name="_dlc_DocIdU">
    <vt:lpwstr>https://vip.gov.mari.ru/mturek/sp_hlebnikovo/_layouts/DocIdRedir.aspx?ID=XXJ7TYMEEKJ2-7650-426, XXJ7TYMEEKJ2-7650-426</vt:lpwstr>
  </property>
  <property fmtid="{D5CDD505-2E9C-101B-9397-08002B2CF9AE}" pid="6" name="Описан">
    <vt:lpwstr/>
  </property>
  <property fmtid="{D5CDD505-2E9C-101B-9397-08002B2CF9AE}" pid="7" name="Г">
    <vt:lpwstr>2020 год</vt:lpwstr>
  </property>
</Properties>
</file>