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266" windowWidth="15300" windowHeight="9405" activeTab="1"/>
  </bookViews>
  <sheets>
    <sheet name="приложение1" sheetId="1" r:id="rId1"/>
    <sheet name="Приложение №2" sheetId="2" r:id="rId2"/>
    <sheet name="расчет доходы " sheetId="3" r:id="rId3"/>
  </sheets>
  <externalReferences>
    <externalReference r:id="rId6"/>
  </externalReferences>
  <definedNames>
    <definedName name="Год">'[1]Меню'!$C$2</definedName>
    <definedName name="_xlnm.Print_Titles" localSheetId="0">'приложение1'!$10:$13</definedName>
    <definedName name="_xlnm.Print_Titles" localSheetId="2">'расчет доходы '!$4:$6</definedName>
  </definedNames>
  <calcPr fullCalcOnLoad="1"/>
</workbook>
</file>

<file path=xl/sharedStrings.xml><?xml version="1.0" encoding="utf-8"?>
<sst xmlns="http://schemas.openxmlformats.org/spreadsheetml/2006/main" count="318" uniqueCount="148">
  <si>
    <t>(тыс. рублей)</t>
  </si>
  <si>
    <t>Приложение № 1</t>
  </si>
  <si>
    <t>РАСХОДЫ - всего</t>
  </si>
  <si>
    <t>плановый период</t>
  </si>
  <si>
    <t>ДОХОДЫ - всего</t>
  </si>
  <si>
    <t>Безвозмездные поступления</t>
  </si>
  <si>
    <t>Налоговые и неналоговые доходы</t>
  </si>
  <si>
    <t>Наименование показателя</t>
  </si>
  <si>
    <t>2016 год</t>
  </si>
  <si>
    <t>Профицит (+), дефицит (-)</t>
  </si>
  <si>
    <t>Муниципальный долг</t>
  </si>
  <si>
    <t>Бюджет муниципального образования "Хлебниковское сельское поселение""</t>
  </si>
  <si>
    <t>0100</t>
  </si>
  <si>
    <t>0104</t>
  </si>
  <si>
    <t>0111</t>
  </si>
  <si>
    <t>0113</t>
  </si>
  <si>
    <t>0200</t>
  </si>
  <si>
    <t>0203</t>
  </si>
  <si>
    <t>0500</t>
  </si>
  <si>
    <t>0501</t>
  </si>
  <si>
    <t>0503</t>
  </si>
  <si>
    <t>Р А С Ч Е  Т</t>
  </si>
  <si>
    <t>Код бюджетной классификации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</si>
  <si>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</si>
  <si>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</si>
  <si>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</si>
  <si>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</si>
  <si>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</si>
  <si>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</si>
  <si>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</si>
  <si>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</si>
  <si>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</si>
  <si>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</si>
  <si>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</si>
  <si>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</si>
  <si>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</si>
  <si>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</si>
  <si>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</si>
  <si>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</si>
  <si>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</si>
  <si>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</si>
  <si>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</si>
  <si>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</si>
  <si>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</si>
  <si>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</si>
  <si>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</si>
  <si>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</si>
  <si>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</si>
  <si>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</si>
  <si>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</si>
  <si>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</si>
  <si>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</si>
  <si>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</si>
  <si>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</si>
  <si>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</si>
  <si>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Всего 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</si>
  <si>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</si>
  <si>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1 14 06025 10 0000 430</t>
  </si>
  <si>
    <t>2019 год</t>
  </si>
  <si>
    <t>тыс.рублей</t>
  </si>
  <si>
    <t>Код администратора, код бюджетной квалификации</t>
  </si>
  <si>
    <t>Наименование кода администратора и кода бюджетной квалификации</t>
  </si>
  <si>
    <t>Плановый пероиод</t>
  </si>
  <si>
    <t>Вед.</t>
  </si>
  <si>
    <t>Разд.</t>
  </si>
  <si>
    <t>Ц.ст.</t>
  </si>
  <si>
    <t>Расх.</t>
  </si>
  <si>
    <t>903</t>
  </si>
  <si>
    <t>0000</t>
  </si>
  <si>
    <t>0000000000</t>
  </si>
  <si>
    <t>000</t>
  </si>
  <si>
    <t xml:space="preserve">  Администрация МО "Хлебниковское сельское поселение"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</si>
  <si>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</si>
  <si>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</si>
  <si>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9990029020</t>
  </si>
  <si>
    <t xml:space="preserve">        Расходы на обеспечение выполнения функций органов местного самоуправления</t>
  </si>
  <si>
    <t>100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</si>
  <si>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</si>
  <si>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</si>
  <si>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 xml:space="preserve">          Закупка товаров, работ и услуг для обеспечения государственных (муниципальных) нужд</t>
  </si>
  <si>
    <t>800</t>
  </si>
  <si>
    <t xml:space="preserve">          Иные бюджетные ассигнования</t>
  </si>
  <si>
    <t>9990029030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</si>
  <si>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</si>
  <si>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Резервные фонды</t>
  </si>
  <si>
    <t>9990029660</t>
  </si>
  <si>
    <t xml:space="preserve">        Резервный фонд местной администрации</t>
  </si>
  <si>
    <t xml:space="preserve">      Другие общегосударственные вопросы</t>
  </si>
  <si>
    <t>9990029670</t>
  </si>
  <si>
    <t xml:space="preserve">        Прочие расходы по общегосударственным вопросам</t>
  </si>
  <si>
    <t xml:space="preserve">    НАЦИОНАЛЬНАЯ ОБОРОНА</t>
  </si>
  <si>
    <t xml:space="preserve">      Мобилизационная и вневойсковая подготовка</t>
  </si>
  <si>
    <t>9990051180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</si>
  <si>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</si>
  <si>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ЖИЛИЩНО-КОММУНАЛЬНОЕ ХОЗЯЙСТВО</t>
  </si>
  <si>
    <t xml:space="preserve">      Жилищное хозяйство</t>
  </si>
  <si>
    <t>9990029390</t>
  </si>
  <si>
    <t xml:space="preserve">        Расходы местных бюджетов по уплате взносов на капитальный ремонт общего имущества в многоквартирных домах по социальному найму</t>
  </si>
  <si>
    <t xml:space="preserve">      Благоустройство</t>
  </si>
  <si>
    <t>9990029330</t>
  </si>
  <si>
    <t xml:space="preserve">        Уличное освещение</t>
  </si>
  <si>
    <t>9990029350</t>
  </si>
  <si>
    <t xml:space="preserve">        Озеленение</t>
  </si>
  <si>
    <t>Всего расходов:</t>
  </si>
  <si>
    <t>Объем</t>
  </si>
  <si>
    <t>2020 год</t>
  </si>
  <si>
    <t xml:space="preserve">к Постановлению Администрации </t>
  </si>
  <si>
    <t>муниципального образования</t>
  </si>
  <si>
    <t>"Хлебниковское сельское поселение"</t>
  </si>
  <si>
    <t xml:space="preserve">                                                             Приложение № 2</t>
  </si>
  <si>
    <t xml:space="preserve">                                                         к постановлению Администрации</t>
  </si>
  <si>
    <t xml:space="preserve">                                                         муниципального образования </t>
  </si>
  <si>
    <t xml:space="preserve">                                                         "Хлебниковское сельское поселение"</t>
  </si>
  <si>
    <t>2021 год</t>
  </si>
  <si>
    <t>прогноза доходов среднесрочного финансового плана бюджета муниципального образования "Хлебниковское сельское поселение" на 2019 год и на плановый период 2020 и 2021  годы</t>
  </si>
  <si>
    <t>от  06 ноября 2018 г. № 64</t>
  </si>
  <si>
    <t xml:space="preserve">                                                       от    06 ноября 2018 г. № 64</t>
  </si>
  <si>
    <t>бюджетных ассигнований  бюджета муниципального образования   "Хлебниковское сельское поселение" по главным распорядителям бюджетных средств по разделам, подразделам, целевым статьям и группам видов расходов классификации расходов бюджетов на 2019  год и  на плановый период 2020 и 2021 годы</t>
  </si>
  <si>
    <t>Среднесрочный финансовый план муниципального образования "Хлебниковское сельское поселение"   на 2019 год и на плановый период 2020 и  2021 годы</t>
  </si>
  <si>
    <t>9990029630</t>
  </si>
  <si>
    <t>Мероприятия по профилактике терроризма и экстремизма</t>
  </si>
  <si>
    <t xml:space="preserve">      Закупка товаров, работ и услуг для обеспечения государственных (муниципальных) нужд</t>
  </si>
  <si>
    <t>0107</t>
  </si>
  <si>
    <t>Обеспечение проведение выборов и референдумов</t>
  </si>
  <si>
    <t>9990029870</t>
  </si>
  <si>
    <t>Проведение выборов в представительский орган муниципальных образований поселений Мари-Турекского муниципального района</t>
  </si>
  <si>
    <t>Закупка товаров, работ и услуг для обеспечения государственных (муниципальных) нужд</t>
  </si>
  <si>
    <t>9990029360</t>
  </si>
  <si>
    <t>1000</t>
  </si>
  <si>
    <t>СОЦИАЛЬНАЯ ПОЛИТИКА</t>
  </si>
  <si>
    <t>Организация и содержание мест захоронения</t>
  </si>
  <si>
    <t>1001</t>
  </si>
  <si>
    <t>Пенсионное обеспечение</t>
  </si>
  <si>
    <t>9990029760</t>
  </si>
  <si>
    <t>Пенсия за выслугу лет лицам, замещающим муниципальные должности муниципальной службы</t>
  </si>
  <si>
    <t>300</t>
  </si>
  <si>
    <t>Социальное обеспечение и иные выплаты населению</t>
  </si>
  <si>
    <t>0400</t>
  </si>
  <si>
    <t xml:space="preserve">    НАЦИОНАЛЬНАЯ ЭКОНОМИКА</t>
  </si>
  <si>
    <t>0409</t>
  </si>
  <si>
    <t xml:space="preserve">      Дорожное хозяйство (дорожные фонды)</t>
  </si>
  <si>
    <t>9990029973</t>
  </si>
  <si>
    <t xml:space="preserve">        Межбюджетные трансферты, передаваемые бюджетам поселений из бюджетов муниципальных районов на осуществление части переданных полномочий органов местного самоуправления муниципальных районов по решению вопросов местного значения органам местного самоуправления поселений в области дорожной деятельности в отношении автомобильных дорог местного значения в границах населенных пунктов поселений и вне границ населенных пунктов в границах муниципальных районов в соответствии с заключенными соглашениями</t>
  </si>
  <si>
    <t xml:space="preserve">          Прочая закупка товаров, работ и услуг</t>
  </si>
  <si>
    <t xml:space="preserve">      Водное хозяйство</t>
  </si>
  <si>
    <t xml:space="preserve">        Капитальный ремонт гидротехнических сооружений за счет местного бюджета</t>
  </si>
  <si>
    <t>0406</t>
  </si>
  <si>
    <t>9990029750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</si>
</sst>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_-* #,##0_р_._-;\-* #,##0_р_._-;_-* &quot;-&quot;??_р_._-;_-@_-"/>
    <numFmt numFmtId="182" formatCode="_-* #,##0.00_-;\-* #,##0.00_-;_-* &quot;-&quot;??_-;_-@_-"/>
    <numFmt numFmtId="183" formatCode="dd/mm/yy;@"/>
    <numFmt numFmtId="184" formatCode="00"/>
    <numFmt numFmtId="185" formatCode="000"/>
    <numFmt numFmtId="186" formatCode="dd/mm/yy"/>
    <numFmt numFmtId="187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5" fontId="41" fillId="20" borderId="1">
      <alignment horizontal="right" vertical="top" shrinkToFit="1"/>
      <protection/>
    </xf>
    <xf numFmtId="180" fontId="41" fillId="20" borderId="2">
      <alignment horizontal="right" vertical="top" shrinkToFit="1"/>
      <protection/>
    </xf>
    <xf numFmtId="180" fontId="41" fillId="20" borderId="1">
      <alignment horizontal="right" vertical="top" shrinkToFit="1"/>
      <protection/>
    </xf>
    <xf numFmtId="0" fontId="42" fillId="0" borderId="0">
      <alignment wrapText="1"/>
      <protection/>
    </xf>
    <xf numFmtId="0" fontId="42" fillId="0" borderId="0">
      <alignment/>
      <protection/>
    </xf>
    <xf numFmtId="0" fontId="43" fillId="0" borderId="0">
      <alignment horizontal="center"/>
      <protection/>
    </xf>
    <xf numFmtId="0" fontId="42" fillId="0" borderId="1">
      <alignment horizontal="center" vertical="center" wrapText="1"/>
      <protection/>
    </xf>
    <xf numFmtId="0" fontId="41" fillId="0" borderId="2">
      <alignment horizontal="right"/>
      <protection/>
    </xf>
    <xf numFmtId="0" fontId="42" fillId="0" borderId="0">
      <alignment horizontal="left" wrapText="1"/>
      <protection/>
    </xf>
    <xf numFmtId="0" fontId="41" fillId="0" borderId="1">
      <alignment vertical="top" wrapText="1"/>
      <protection/>
    </xf>
    <xf numFmtId="49" fontId="42" fillId="0" borderId="1">
      <alignment horizontal="center" vertical="top" shrinkToFit="1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3" applyNumberFormat="0" applyAlignment="0" applyProtection="0"/>
    <xf numFmtId="0" fontId="45" fillId="28" borderId="4" applyNumberFormat="0" applyAlignment="0" applyProtection="0"/>
    <xf numFmtId="0" fontId="46" fillId="28" borderId="3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4" fillId="0" borderId="0">
      <alignment/>
      <protection/>
    </xf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172" fontId="11" fillId="0" borderId="0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/>
    </xf>
    <xf numFmtId="0" fontId="12" fillId="0" borderId="12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 wrapText="1"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15" fillId="0" borderId="0" xfId="0" applyNumberFormat="1" applyFont="1" applyFill="1" applyBorder="1" applyAlignment="1">
      <alignment horizontal="justify" wrapText="1"/>
    </xf>
    <xf numFmtId="49" fontId="16" fillId="0" borderId="0" xfId="0" applyNumberFormat="1" applyFont="1" applyFill="1" applyBorder="1" applyAlignment="1">
      <alignment horizontal="justify" wrapText="1"/>
    </xf>
    <xf numFmtId="172" fontId="4" fillId="0" borderId="0" xfId="0" applyNumberFormat="1" applyFont="1" applyAlignment="1">
      <alignment horizontal="right" vertical="top"/>
    </xf>
    <xf numFmtId="0" fontId="4" fillId="0" borderId="0" xfId="0" applyFont="1" applyBorder="1" applyAlignment="1">
      <alignment horizontal="justify" vertical="top"/>
    </xf>
    <xf numFmtId="0" fontId="4" fillId="0" borderId="0" xfId="0" applyFont="1" applyAlignment="1">
      <alignment horizontal="justify" vertical="top"/>
    </xf>
    <xf numFmtId="172" fontId="4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right" vertical="top"/>
    </xf>
    <xf numFmtId="0" fontId="16" fillId="0" borderId="0" xfId="0" applyNumberFormat="1" applyFont="1" applyAlignment="1">
      <alignment horizontal="justify" wrapText="1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42" fillId="0" borderId="0" xfId="41" applyNumberFormat="1" applyBorder="1" applyAlignment="1" applyProtection="1">
      <alignment wrapText="1"/>
      <protection/>
    </xf>
    <xf numFmtId="0" fontId="59" fillId="0" borderId="13" xfId="39" applyNumberFormat="1" applyFont="1" applyBorder="1" applyAlignment="1" applyProtection="1">
      <alignment horizontal="center" vertical="center" wrapText="1"/>
      <protection/>
    </xf>
    <xf numFmtId="0" fontId="59" fillId="0" borderId="14" xfId="39" applyNumberFormat="1" applyFont="1" applyBorder="1" applyProtection="1">
      <alignment horizontal="center" vertical="center" wrapText="1"/>
      <protection/>
    </xf>
    <xf numFmtId="0" fontId="59" fillId="0" borderId="1" xfId="39" applyNumberFormat="1" applyFont="1" applyProtection="1">
      <alignment horizontal="center" vertical="center" wrapText="1"/>
      <protection/>
    </xf>
    <xf numFmtId="0" fontId="59" fillId="0" borderId="15" xfId="39" applyNumberFormat="1" applyFont="1" applyBorder="1" applyAlignment="1" applyProtection="1">
      <alignment horizontal="center" vertical="center" wrapText="1"/>
      <protection/>
    </xf>
    <xf numFmtId="49" fontId="59" fillId="0" borderId="1" xfId="43" applyNumberFormat="1" applyFont="1" applyProtection="1">
      <alignment horizontal="center" vertical="top" shrinkToFit="1"/>
      <protection/>
    </xf>
    <xf numFmtId="0" fontId="60" fillId="0" borderId="1" xfId="42" applyNumberFormat="1" applyFont="1" applyProtection="1">
      <alignment vertical="top" wrapText="1"/>
      <protection/>
    </xf>
    <xf numFmtId="180" fontId="60" fillId="34" borderId="1" xfId="35" applyNumberFormat="1" applyFont="1" applyFill="1" applyProtection="1">
      <alignment horizontal="right" vertical="top" shrinkToFit="1"/>
      <protection/>
    </xf>
    <xf numFmtId="0" fontId="59" fillId="0" borderId="1" xfId="42" applyNumberFormat="1" applyFont="1" applyProtection="1">
      <alignment vertical="top" wrapText="1"/>
      <protection/>
    </xf>
    <xf numFmtId="180" fontId="59" fillId="34" borderId="1" xfId="35" applyNumberFormat="1" applyFont="1" applyFill="1" applyProtection="1">
      <alignment horizontal="right" vertical="top" shrinkToFit="1"/>
      <protection/>
    </xf>
    <xf numFmtId="0" fontId="60" fillId="0" borderId="2" xfId="40" applyFont="1" applyBorder="1" applyAlignment="1">
      <alignment/>
      <protection/>
    </xf>
    <xf numFmtId="0" fontId="60" fillId="0" borderId="2" xfId="40" applyNumberFormat="1" applyFont="1" applyBorder="1" applyAlignment="1" applyProtection="1">
      <alignment/>
      <protection/>
    </xf>
    <xf numFmtId="0" fontId="59" fillId="0" borderId="0" xfId="37" applyNumberFormat="1" applyFont="1" applyProtection="1">
      <alignment/>
      <protection/>
    </xf>
    <xf numFmtId="0" fontId="59" fillId="0" borderId="0" xfId="37" applyNumberFormat="1" applyFont="1" applyBorder="1" applyProtection="1">
      <alignment/>
      <protection/>
    </xf>
    <xf numFmtId="180" fontId="59" fillId="34" borderId="0" xfId="35" applyNumberFormat="1" applyFont="1" applyFill="1" applyBorder="1" applyProtection="1">
      <alignment horizontal="right" vertical="top" shrinkToFit="1"/>
      <protection/>
    </xf>
    <xf numFmtId="180" fontId="60" fillId="34" borderId="0" xfId="34" applyNumberFormat="1" applyFont="1" applyFill="1" applyBorder="1" applyProtection="1">
      <alignment horizontal="right" vertical="top" shrinkToFit="1"/>
      <protection/>
    </xf>
    <xf numFmtId="180" fontId="59" fillId="34" borderId="16" xfId="35" applyNumberFormat="1" applyFont="1" applyFill="1" applyBorder="1" applyProtection="1">
      <alignment horizontal="right" vertical="top" shrinkToFit="1"/>
      <protection/>
    </xf>
    <xf numFmtId="0" fontId="4" fillId="0" borderId="0" xfId="0" applyFont="1" applyAlignment="1">
      <alignment horizontal="center"/>
    </xf>
    <xf numFmtId="49" fontId="11" fillId="0" borderId="0" xfId="64" applyNumberFormat="1" applyFont="1" applyBorder="1">
      <alignment/>
      <protection/>
    </xf>
    <xf numFmtId="49" fontId="2" fillId="0" borderId="0" xfId="64" applyNumberFormat="1" applyFont="1" applyBorder="1">
      <alignment/>
      <protection/>
    </xf>
    <xf numFmtId="180" fontId="5" fillId="0" borderId="0" xfId="0" applyNumberFormat="1" applyFont="1" applyAlignment="1">
      <alignment/>
    </xf>
    <xf numFmtId="0" fontId="17" fillId="0" borderId="0" xfId="65" applyProtection="1">
      <alignment/>
      <protection locked="0"/>
    </xf>
    <xf numFmtId="49" fontId="59" fillId="34" borderId="1" xfId="43" applyNumberFormat="1" applyFont="1" applyFill="1" applyProtection="1">
      <alignment horizontal="center" vertical="top" shrinkToFit="1"/>
      <protection/>
    </xf>
    <xf numFmtId="0" fontId="59" fillId="34" borderId="1" xfId="42" applyNumberFormat="1" applyFont="1" applyFill="1" applyProtection="1">
      <alignment vertical="top" wrapText="1"/>
      <protection/>
    </xf>
    <xf numFmtId="1" fontId="59" fillId="0" borderId="1" xfId="43" applyNumberFormat="1" applyFont="1" applyProtection="1">
      <alignment horizontal="center" vertical="top" shrinkToFit="1"/>
      <protection/>
    </xf>
    <xf numFmtId="0" fontId="59" fillId="0" borderId="1" xfId="41" applyNumberFormat="1" applyFont="1" applyBorder="1" applyAlignment="1" applyProtection="1">
      <alignment vertical="top" wrapText="1"/>
      <protection/>
    </xf>
    <xf numFmtId="180" fontId="59" fillId="34" borderId="1" xfId="33" applyNumberFormat="1" applyFont="1" applyFill="1" applyProtection="1">
      <alignment horizontal="right" vertical="top" shrinkToFit="1"/>
      <protection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right"/>
    </xf>
    <xf numFmtId="0" fontId="42" fillId="0" borderId="0" xfId="41" applyNumberFormat="1" applyBorder="1" applyAlignment="1" applyProtection="1">
      <alignment horizontal="left" wrapText="1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59" fillId="0" borderId="12" xfId="39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61" fillId="0" borderId="0" xfId="36" applyNumberFormat="1" applyFont="1" applyBorder="1" applyAlignment="1" applyProtection="1">
      <alignment horizontal="center" wrapText="1"/>
      <protection/>
    </xf>
    <xf numFmtId="0" fontId="59" fillId="0" borderId="28" xfId="39" applyNumberFormat="1" applyFont="1" applyBorder="1" applyAlignment="1" applyProtection="1">
      <alignment horizontal="center" vertical="center" wrapText="1"/>
      <protection/>
    </xf>
    <xf numFmtId="0" fontId="59" fillId="0" borderId="26" xfId="39" applyNumberFormat="1" applyFont="1" applyBorder="1" applyAlignment="1" applyProtection="1">
      <alignment horizontal="center" vertical="center" wrapText="1"/>
      <protection/>
    </xf>
    <xf numFmtId="0" fontId="59" fillId="0" borderId="14" xfId="39" applyNumberFormat="1" applyFont="1" applyBorder="1" applyAlignment="1" applyProtection="1">
      <alignment horizontal="center" vertical="center" wrapText="1"/>
      <protection/>
    </xf>
    <xf numFmtId="0" fontId="59" fillId="0" borderId="29" xfId="39" applyNumberFormat="1" applyFont="1" applyBorder="1" applyAlignment="1" applyProtection="1">
      <alignment horizontal="center" vertical="center" wrapText="1"/>
      <protection/>
    </xf>
    <xf numFmtId="0" fontId="59" fillId="0" borderId="30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6" xfId="33"/>
    <cellStyle name="st29" xfId="34"/>
    <cellStyle name="st31" xfId="35"/>
    <cellStyle name="xl22" xfId="36"/>
    <cellStyle name="xl23" xfId="37"/>
    <cellStyle name="xl24" xfId="38"/>
    <cellStyle name="xl27" xfId="39"/>
    <cellStyle name="xl30" xfId="40"/>
    <cellStyle name="xl33" xfId="41"/>
    <cellStyle name="xl34" xfId="42"/>
    <cellStyle name="xl35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o4\d\Shelagina\&#1057;&#1088;&#1077;&#1076;&#1085;&#1077;&#1089;&#1088;.&#1087;&#1083;&#1072;&#1085;&#1080;&#1088;.-%20&#1087;&#1086;&#1089;&#1090;&#1072;&#1085;.%20&#1056;&#1052;&#1069;\&#1064;&#1080;&#1087;&#1091;&#1085;&#1086;&#1074;\&#1082;&#1086;&#1085;&#1090;&#1088;.%20&#1094;&#1080;&#1092;&#1088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Второй вариант ЧО"/>
      <sheetName val="Первый вариант ЧО"/>
      <sheetName val="Гипотезы_ФОТ1"/>
      <sheetName val="ФОТ1"/>
      <sheetName val="ИФДБ"/>
      <sheetName val="ФОТ2"/>
      <sheetName val="Гипотезы_ФОТ2"/>
      <sheetName val="ФОТ3"/>
      <sheetName val="Гипотезы_ФОТ3"/>
      <sheetName val="СФП (2)"/>
      <sheetName val="СФП"/>
      <sheetName val="Гипотезы_СФП"/>
      <sheetName val="Гипотезы_Доходы"/>
      <sheetName val="Доходы"/>
      <sheetName val="Гипотезы_ИФДБ"/>
      <sheetName val="Гипотезы_Расходы"/>
      <sheetName val="Расходы (2)"/>
      <sheetName val="Расходы"/>
      <sheetName val="Гипотезы_Долг"/>
      <sheetName val="Долг"/>
      <sheetName val="Распорядители"/>
      <sheetName val="Контрольные цифры"/>
      <sheetName val="Макро"/>
      <sheetName val="Настройки"/>
      <sheetName val="Классификация статей доходов"/>
      <sheetName val="Функциональная классификация"/>
      <sheetName val="Экономическая классификация"/>
      <sheetName val="Служебный"/>
      <sheetName val="Темпы роста доходов бюджета"/>
      <sheetName val="Темпы роста расходов бюджета"/>
      <sheetName val="Расходы в разрезе экономических"/>
      <sheetName val="Расходы по разделам"/>
      <sheetName val="Расходы по подразделам"/>
      <sheetName val="Эконом структура расходов"/>
      <sheetName val="Удельный вес расходов"/>
    </sheetNames>
    <sheetDataSet>
      <sheetData sheetId="0">
        <row r="2">
          <cell r="C2" t="str">
            <v>конт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6">
      <selection activeCell="C20" sqref="C20"/>
    </sheetView>
  </sheetViews>
  <sheetFormatPr defaultColWidth="9.00390625" defaultRowHeight="12.75"/>
  <cols>
    <col min="1" max="1" width="49.00390625" style="5" customWidth="1"/>
    <col min="2" max="2" width="14.375" style="1" hidden="1" customWidth="1"/>
    <col min="3" max="3" width="14.75390625" style="1" customWidth="1"/>
    <col min="4" max="4" width="14.00390625" style="1" customWidth="1"/>
    <col min="5" max="5" width="18.25390625" style="1" customWidth="1"/>
    <col min="6" max="6" width="9.125" style="2" customWidth="1"/>
    <col min="7" max="16384" width="9.125" style="1" customWidth="1"/>
  </cols>
  <sheetData>
    <row r="1" spans="2:6" s="4" customFormat="1" ht="16.5">
      <c r="B1" s="80" t="s">
        <v>1</v>
      </c>
      <c r="C1" s="80"/>
      <c r="D1" s="80"/>
      <c r="E1" s="80"/>
      <c r="F1" s="3"/>
    </row>
    <row r="2" spans="2:6" s="4" customFormat="1" ht="16.5">
      <c r="B2" s="81" t="s">
        <v>106</v>
      </c>
      <c r="C2" s="81"/>
      <c r="D2" s="81"/>
      <c r="E2" s="81"/>
      <c r="F2" s="3"/>
    </row>
    <row r="3" spans="2:6" s="4" customFormat="1" ht="16.5">
      <c r="B3" s="61"/>
      <c r="C3" s="81" t="s">
        <v>107</v>
      </c>
      <c r="D3" s="81"/>
      <c r="E3" s="81"/>
      <c r="F3" s="3"/>
    </row>
    <row r="4" spans="2:6" s="4" customFormat="1" ht="16.5">
      <c r="B4" s="81" t="s">
        <v>108</v>
      </c>
      <c r="C4" s="81"/>
      <c r="D4" s="81"/>
      <c r="E4" s="81"/>
      <c r="F4" s="3"/>
    </row>
    <row r="5" spans="2:6" s="4" customFormat="1" ht="16.5">
      <c r="B5" s="81" t="s">
        <v>115</v>
      </c>
      <c r="C5" s="81"/>
      <c r="D5" s="81"/>
      <c r="E5" s="81"/>
      <c r="F5" s="3"/>
    </row>
    <row r="6" ht="18" customHeight="1"/>
    <row r="7" spans="1:6" s="4" customFormat="1" ht="16.5" customHeight="1">
      <c r="A7" s="82"/>
      <c r="B7" s="82"/>
      <c r="C7" s="82"/>
      <c r="D7" s="82"/>
      <c r="E7" s="82"/>
      <c r="F7" s="3"/>
    </row>
    <row r="8" spans="1:6" s="4" customFormat="1" ht="55.5" customHeight="1">
      <c r="A8" s="74" t="s">
        <v>118</v>
      </c>
      <c r="B8" s="74"/>
      <c r="C8" s="74"/>
      <c r="D8" s="74"/>
      <c r="E8" s="74"/>
      <c r="F8" s="3"/>
    </row>
    <row r="9" spans="4:5" ht="18" customHeight="1">
      <c r="D9" s="83" t="s">
        <v>0</v>
      </c>
      <c r="E9" s="83"/>
    </row>
    <row r="10" spans="1:5" ht="36.75" customHeight="1">
      <c r="A10" s="75" t="s">
        <v>7</v>
      </c>
      <c r="B10" s="71" t="s">
        <v>11</v>
      </c>
      <c r="C10" s="72"/>
      <c r="D10" s="72"/>
      <c r="E10" s="73"/>
    </row>
    <row r="11" spans="1:5" ht="21.75" customHeight="1">
      <c r="A11" s="76"/>
      <c r="B11" s="78" t="s">
        <v>8</v>
      </c>
      <c r="C11" s="78" t="s">
        <v>58</v>
      </c>
      <c r="D11" s="71" t="s">
        <v>3</v>
      </c>
      <c r="E11" s="73"/>
    </row>
    <row r="12" spans="1:5" ht="33.75" customHeight="1">
      <c r="A12" s="77"/>
      <c r="B12" s="79"/>
      <c r="C12" s="79"/>
      <c r="D12" s="22" t="s">
        <v>105</v>
      </c>
      <c r="E12" s="22" t="s">
        <v>113</v>
      </c>
    </row>
    <row r="13" spans="1:6" s="18" customFormat="1" ht="28.5" customHeight="1">
      <c r="A13" s="20" t="s">
        <v>4</v>
      </c>
      <c r="B13" s="23">
        <f>SUM(B14:B15)</f>
        <v>0</v>
      </c>
      <c r="C13" s="23">
        <f>SUM(C14:C15)</f>
        <v>2263.8</v>
      </c>
      <c r="D13" s="23">
        <f>SUM(D14:D15)</f>
        <v>2034.2</v>
      </c>
      <c r="E13" s="23">
        <f>SUM(E14:E15)</f>
        <v>2054.2</v>
      </c>
      <c r="F13" s="19"/>
    </row>
    <row r="14" spans="1:6" s="5" customFormat="1" ht="19.5" customHeight="1">
      <c r="A14" s="17" t="s">
        <v>6</v>
      </c>
      <c r="B14" s="24"/>
      <c r="C14" s="24">
        <v>785</v>
      </c>
      <c r="D14" s="24">
        <v>800</v>
      </c>
      <c r="E14" s="24">
        <v>820</v>
      </c>
      <c r="F14" s="6"/>
    </row>
    <row r="15" spans="1:6" s="5" customFormat="1" ht="20.25" customHeight="1">
      <c r="A15" s="17" t="s">
        <v>5</v>
      </c>
      <c r="B15" s="24"/>
      <c r="C15" s="24">
        <v>1478.8</v>
      </c>
      <c r="D15" s="24">
        <v>1234.2</v>
      </c>
      <c r="E15" s="24">
        <v>1234.2</v>
      </c>
      <c r="F15" s="6"/>
    </row>
    <row r="16" spans="1:6" s="5" customFormat="1" ht="15" customHeight="1">
      <c r="A16" s="7"/>
      <c r="B16" s="25"/>
      <c r="C16" s="26"/>
      <c r="D16" s="26"/>
      <c r="E16" s="26"/>
      <c r="F16" s="6"/>
    </row>
    <row r="17" spans="1:6" s="4" customFormat="1" ht="16.5" customHeight="1">
      <c r="A17" s="21" t="s">
        <v>2</v>
      </c>
      <c r="B17" s="24"/>
      <c r="C17" s="24">
        <v>2263.8</v>
      </c>
      <c r="D17" s="24">
        <v>2034.2</v>
      </c>
      <c r="E17" s="24">
        <v>2054.2</v>
      </c>
      <c r="F17" s="3"/>
    </row>
    <row r="18" spans="1:6" s="4" customFormat="1" ht="18" customHeight="1">
      <c r="A18" s="8" t="s">
        <v>9</v>
      </c>
      <c r="B18" s="27">
        <v>-65</v>
      </c>
      <c r="C18" s="27">
        <f>C17-C13</f>
        <v>0</v>
      </c>
      <c r="D18" s="27">
        <f>D17-D13</f>
        <v>0</v>
      </c>
      <c r="E18" s="27">
        <f>E17-E13</f>
        <v>0</v>
      </c>
      <c r="F18" s="3"/>
    </row>
    <row r="19" spans="1:6" s="4" customFormat="1" ht="18" customHeight="1">
      <c r="A19" s="8" t="s">
        <v>10</v>
      </c>
      <c r="B19" s="27">
        <v>0</v>
      </c>
      <c r="C19" s="27">
        <v>0</v>
      </c>
      <c r="D19" s="27">
        <v>0</v>
      </c>
      <c r="E19" s="27">
        <v>0</v>
      </c>
      <c r="F19" s="3"/>
    </row>
    <row r="20" spans="1:5" ht="12.75">
      <c r="A20" s="11"/>
      <c r="B20" s="15"/>
      <c r="C20" s="15"/>
      <c r="D20" s="15"/>
      <c r="E20" s="15"/>
    </row>
    <row r="21" spans="1:2" ht="12.75">
      <c r="A21" s="9"/>
      <c r="B21" s="14"/>
    </row>
    <row r="22" spans="1:5" ht="12.75">
      <c r="A22" s="11"/>
      <c r="B22" s="13"/>
      <c r="C22" s="13"/>
      <c r="D22" s="13"/>
      <c r="E22" s="13"/>
    </row>
    <row r="23" spans="1:2" ht="12.75">
      <c r="A23" s="11"/>
      <c r="B23" s="13"/>
    </row>
    <row r="24" spans="1:2" ht="12.75">
      <c r="A24" s="9"/>
      <c r="B24" s="14"/>
    </row>
    <row r="25" spans="1:5" ht="12.75">
      <c r="A25" s="11"/>
      <c r="B25" s="13"/>
      <c r="C25" s="13"/>
      <c r="D25" s="13"/>
      <c r="E25" s="13"/>
    </row>
    <row r="26" spans="1:2" ht="12.75">
      <c r="A26" s="9"/>
      <c r="B26" s="14"/>
    </row>
    <row r="27" spans="1:5" ht="12.75">
      <c r="A27" s="11"/>
      <c r="B27" s="16"/>
      <c r="C27" s="16"/>
      <c r="D27" s="16"/>
      <c r="E27" s="16"/>
    </row>
    <row r="28" spans="1:2" ht="12.75">
      <c r="A28" s="9"/>
      <c r="B28" s="14"/>
    </row>
    <row r="29" spans="1:5" ht="12.75">
      <c r="A29" s="12"/>
      <c r="B29" s="15"/>
      <c r="C29" s="15"/>
      <c r="D29" s="15"/>
      <c r="E29" s="15"/>
    </row>
    <row r="30" spans="1:2" ht="12.75">
      <c r="A30" s="10"/>
      <c r="B30" s="14"/>
    </row>
    <row r="31" spans="1:5" ht="12.75">
      <c r="A31" s="11"/>
      <c r="B31" s="13"/>
      <c r="C31" s="13"/>
      <c r="D31" s="13"/>
      <c r="E31" s="13"/>
    </row>
    <row r="32" spans="1:2" ht="12.75">
      <c r="A32" s="9"/>
      <c r="B32" s="14"/>
    </row>
    <row r="33" spans="1:5" ht="12.75">
      <c r="A33" s="11"/>
      <c r="B33" s="13"/>
      <c r="C33" s="13"/>
      <c r="D33" s="13"/>
      <c r="E33" s="13"/>
    </row>
    <row r="34" spans="1:2" ht="12.75">
      <c r="A34" s="11"/>
      <c r="B34" s="13"/>
    </row>
    <row r="35" spans="1:2" ht="12.75">
      <c r="A35" s="9"/>
      <c r="B35" s="14"/>
    </row>
    <row r="36" spans="1:5" ht="12.75">
      <c r="A36" s="12"/>
      <c r="B36" s="15"/>
      <c r="C36" s="15"/>
      <c r="D36" s="15"/>
      <c r="E36" s="15"/>
    </row>
    <row r="37" spans="1:2" ht="12.75">
      <c r="A37" s="9"/>
      <c r="B37" s="14"/>
    </row>
    <row r="38" spans="1:5" ht="12.75">
      <c r="A38" s="11"/>
      <c r="B38" s="13"/>
      <c r="C38" s="13"/>
      <c r="D38" s="13"/>
      <c r="E38" s="13"/>
    </row>
    <row r="39" spans="1:5" ht="12.75">
      <c r="A39" s="11"/>
      <c r="B39" s="13"/>
      <c r="C39" s="13"/>
      <c r="D39" s="13"/>
      <c r="E39" s="13"/>
    </row>
    <row r="40" spans="1:5" ht="12.75">
      <c r="A40" s="12"/>
      <c r="B40" s="15"/>
      <c r="C40" s="15"/>
      <c r="D40" s="15"/>
      <c r="E40" s="15"/>
    </row>
  </sheetData>
  <sheetProtection/>
  <mergeCells count="13">
    <mergeCell ref="B1:E1"/>
    <mergeCell ref="B2:E2"/>
    <mergeCell ref="B4:E4"/>
    <mergeCell ref="B5:E5"/>
    <mergeCell ref="A7:E7"/>
    <mergeCell ref="D9:E9"/>
    <mergeCell ref="C3:E3"/>
    <mergeCell ref="B10:E10"/>
    <mergeCell ref="A8:E8"/>
    <mergeCell ref="A10:A12"/>
    <mergeCell ref="B11:B12"/>
    <mergeCell ref="C11:C12"/>
    <mergeCell ref="D11:E11"/>
  </mergeCells>
  <printOptions/>
  <pageMargins left="0.7874015748031497" right="0.7086614173228347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47">
      <selection activeCell="G13" sqref="G13"/>
    </sheetView>
  </sheetViews>
  <sheetFormatPr defaultColWidth="9.00390625" defaultRowHeight="12.75" outlineLevelRow="4"/>
  <cols>
    <col min="1" max="1" width="4.375" style="42" customWidth="1"/>
    <col min="2" max="2" width="5.75390625" style="42" customWidth="1"/>
    <col min="3" max="3" width="9.625" style="42" customWidth="1"/>
    <col min="4" max="4" width="5.375" style="42" customWidth="1"/>
    <col min="5" max="5" width="46.75390625" style="42" customWidth="1"/>
    <col min="6" max="6" width="7.625" style="42" customWidth="1"/>
    <col min="7" max="7" width="8.75390625" style="42" customWidth="1"/>
    <col min="8" max="8" width="8.00390625" style="42" customWidth="1"/>
    <col min="9" max="16384" width="9.125" style="42" customWidth="1"/>
  </cols>
  <sheetData>
    <row r="1" spans="1:8" ht="15.75" customHeight="1">
      <c r="A1" s="41"/>
      <c r="B1" s="41"/>
      <c r="C1" s="41"/>
      <c r="D1" s="41"/>
      <c r="E1" s="89" t="s">
        <v>109</v>
      </c>
      <c r="F1" s="89"/>
      <c r="G1" s="89"/>
      <c r="H1" s="89"/>
    </row>
    <row r="2" spans="1:8" ht="15.75" customHeight="1">
      <c r="A2" s="41"/>
      <c r="B2" s="41"/>
      <c r="C2" s="41"/>
      <c r="D2" s="41"/>
      <c r="E2" s="91" t="s">
        <v>110</v>
      </c>
      <c r="F2" s="91"/>
      <c r="G2" s="91"/>
      <c r="H2" s="91"/>
    </row>
    <row r="3" spans="1:8" ht="15.75">
      <c r="A3" s="41"/>
      <c r="B3" s="41"/>
      <c r="C3" s="41"/>
      <c r="D3" s="41"/>
      <c r="E3" s="92" t="s">
        <v>111</v>
      </c>
      <c r="F3" s="92"/>
      <c r="G3" s="92"/>
      <c r="H3" s="92"/>
    </row>
    <row r="4" spans="1:8" ht="15.75" customHeight="1">
      <c r="A4" s="43"/>
      <c r="B4" s="43"/>
      <c r="C4" s="43"/>
      <c r="D4" s="43"/>
      <c r="E4" s="93" t="s">
        <v>112</v>
      </c>
      <c r="F4" s="93"/>
      <c r="G4" s="93"/>
      <c r="H4" s="93"/>
    </row>
    <row r="5" spans="1:8" ht="15.75">
      <c r="A5" s="43"/>
      <c r="B5" s="43"/>
      <c r="C5" s="43"/>
      <c r="D5" s="43"/>
      <c r="E5" s="87" t="s">
        <v>116</v>
      </c>
      <c r="F5" s="87"/>
      <c r="G5" s="87"/>
      <c r="H5" s="87"/>
    </row>
    <row r="6" spans="1:8" ht="15.75">
      <c r="A6" s="89" t="s">
        <v>104</v>
      </c>
      <c r="B6" s="89"/>
      <c r="C6" s="89"/>
      <c r="D6" s="89"/>
      <c r="E6" s="89"/>
      <c r="F6" s="89"/>
      <c r="G6" s="89"/>
      <c r="H6" s="89"/>
    </row>
    <row r="7" spans="1:8" ht="64.5" customHeight="1">
      <c r="A7" s="90" t="s">
        <v>117</v>
      </c>
      <c r="B7" s="90"/>
      <c r="C7" s="90"/>
      <c r="D7" s="90"/>
      <c r="E7" s="90"/>
      <c r="F7" s="90"/>
      <c r="G7" s="90"/>
      <c r="H7" s="90"/>
    </row>
    <row r="8" spans="1:8" ht="15.75">
      <c r="A8" s="43"/>
      <c r="B8" s="43"/>
      <c r="C8" s="43"/>
      <c r="D8" s="43"/>
      <c r="E8" s="43"/>
      <c r="F8" s="43"/>
      <c r="G8" s="88" t="s">
        <v>59</v>
      </c>
      <c r="H8" s="88"/>
    </row>
    <row r="9" spans="1:8" ht="15" customHeight="1">
      <c r="A9" s="94" t="s">
        <v>60</v>
      </c>
      <c r="B9" s="95"/>
      <c r="C9" s="95"/>
      <c r="D9" s="96"/>
      <c r="E9" s="97" t="s">
        <v>61</v>
      </c>
      <c r="F9" s="86" t="s">
        <v>58</v>
      </c>
      <c r="G9" s="85" t="s">
        <v>62</v>
      </c>
      <c r="H9" s="85"/>
    </row>
    <row r="10" spans="1:8" ht="17.25" customHeight="1">
      <c r="A10" s="45" t="s">
        <v>63</v>
      </c>
      <c r="B10" s="45" t="s">
        <v>64</v>
      </c>
      <c r="C10" s="45" t="s">
        <v>65</v>
      </c>
      <c r="D10" s="45" t="s">
        <v>66</v>
      </c>
      <c r="E10" s="98"/>
      <c r="F10" s="86"/>
      <c r="G10" s="46" t="s">
        <v>105</v>
      </c>
      <c r="H10" s="47" t="s">
        <v>113</v>
      </c>
    </row>
    <row r="11" spans="1:8" ht="12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8">
        <v>6</v>
      </c>
      <c r="G11" s="45">
        <v>7</v>
      </c>
      <c r="H11" s="45">
        <v>8</v>
      </c>
    </row>
    <row r="12" spans="1:8" ht="24" customHeight="1">
      <c r="A12" s="49" t="s">
        <v>67</v>
      </c>
      <c r="B12" s="49" t="s">
        <v>68</v>
      </c>
      <c r="C12" s="49" t="s">
        <v>69</v>
      </c>
      <c r="D12" s="49" t="s">
        <v>70</v>
      </c>
      <c r="E12" s="50" t="s">
        <v>71</v>
      </c>
      <c r="F12" s="51">
        <v>2263.8</v>
      </c>
      <c r="G12" s="51">
        <v>2034.2</v>
      </c>
      <c r="H12" s="51">
        <v>2054.2</v>
      </c>
    </row>
    <row r="13" spans="1:8" ht="18" customHeight="1" outlineLevel="1">
      <c r="A13" s="49" t="s">
        <v>67</v>
      </c>
      <c r="B13" s="49" t="s">
        <v>12</v>
      </c>
      <c r="C13" s="49" t="s">
        <v>69</v>
      </c>
      <c r="D13" s="49" t="s">
        <v>70</v>
      </c>
      <c r="E13" s="52" t="s">
        <v>72</v>
      </c>
      <c r="F13" s="53">
        <f>F14+F21+F24+F27</f>
        <v>1558</v>
      </c>
      <c r="G13" s="53">
        <v>1399.9</v>
      </c>
      <c r="H13" s="53">
        <v>1408.7</v>
      </c>
    </row>
    <row r="14" spans="1:8" ht="56.25" customHeight="1" outlineLevel="2">
      <c r="A14" s="49" t="s">
        <v>67</v>
      </c>
      <c r="B14" s="49" t="s">
        <v>13</v>
      </c>
      <c r="C14" s="49" t="s">
        <v>69</v>
      </c>
      <c r="D14" s="49" t="s">
        <v>70</v>
      </c>
      <c r="E14" s="52" t="s">
        <v>73</v>
      </c>
      <c r="F14" s="53">
        <v>1523</v>
      </c>
      <c r="G14" s="53">
        <v>1386.4</v>
      </c>
      <c r="H14" s="53">
        <v>1395.1</v>
      </c>
    </row>
    <row r="15" spans="1:8" ht="25.5" outlineLevel="3">
      <c r="A15" s="49" t="s">
        <v>67</v>
      </c>
      <c r="B15" s="49" t="s">
        <v>13</v>
      </c>
      <c r="C15" s="49" t="s">
        <v>74</v>
      </c>
      <c r="D15" s="49" t="s">
        <v>70</v>
      </c>
      <c r="E15" s="52" t="s">
        <v>75</v>
      </c>
      <c r="F15" s="53">
        <v>1145</v>
      </c>
      <c r="G15" s="53">
        <v>1046.7</v>
      </c>
      <c r="H15" s="53">
        <v>1052.1</v>
      </c>
    </row>
    <row r="16" spans="1:8" ht="66" customHeight="1" outlineLevel="4">
      <c r="A16" s="49" t="s">
        <v>67</v>
      </c>
      <c r="B16" s="49" t="s">
        <v>13</v>
      </c>
      <c r="C16" s="49" t="s">
        <v>74</v>
      </c>
      <c r="D16" s="49" t="s">
        <v>76</v>
      </c>
      <c r="E16" s="52" t="s">
        <v>77</v>
      </c>
      <c r="F16" s="53">
        <v>1023.7</v>
      </c>
      <c r="G16" s="53">
        <f aca="true" t="shared" si="0" ref="G14:G20">F16*89.857761/100</f>
        <v>919.873899357</v>
      </c>
      <c r="H16" s="53">
        <f aca="true" t="shared" si="1" ref="H14:H20">F16*90.741231/100</f>
        <v>928.917981747</v>
      </c>
    </row>
    <row r="17" spans="1:8" ht="25.5" outlineLevel="4">
      <c r="A17" s="49" t="s">
        <v>67</v>
      </c>
      <c r="B17" s="49" t="s">
        <v>13</v>
      </c>
      <c r="C17" s="49" t="s">
        <v>74</v>
      </c>
      <c r="D17" s="49" t="s">
        <v>78</v>
      </c>
      <c r="E17" s="52" t="s">
        <v>79</v>
      </c>
      <c r="F17" s="53">
        <v>116.5</v>
      </c>
      <c r="G17" s="53">
        <v>122.5</v>
      </c>
      <c r="H17" s="53">
        <v>118.8</v>
      </c>
    </row>
    <row r="18" spans="1:8" ht="20.25" customHeight="1" outlineLevel="4">
      <c r="A18" s="49" t="s">
        <v>67</v>
      </c>
      <c r="B18" s="49" t="s">
        <v>13</v>
      </c>
      <c r="C18" s="49" t="s">
        <v>74</v>
      </c>
      <c r="D18" s="49" t="s">
        <v>80</v>
      </c>
      <c r="E18" s="52" t="s">
        <v>81</v>
      </c>
      <c r="F18" s="53">
        <v>4.8</v>
      </c>
      <c r="G18" s="53">
        <f t="shared" si="0"/>
        <v>4.313172527999999</v>
      </c>
      <c r="H18" s="53">
        <f t="shared" si="1"/>
        <v>4.355579088</v>
      </c>
    </row>
    <row r="19" spans="1:8" ht="38.25" customHeight="1" outlineLevel="3">
      <c r="A19" s="49" t="s">
        <v>67</v>
      </c>
      <c r="B19" s="49" t="s">
        <v>13</v>
      </c>
      <c r="C19" s="49" t="s">
        <v>82</v>
      </c>
      <c r="D19" s="49" t="s">
        <v>70</v>
      </c>
      <c r="E19" s="52" t="s">
        <v>83</v>
      </c>
      <c r="F19" s="53">
        <v>378</v>
      </c>
      <c r="G19" s="53">
        <f t="shared" si="0"/>
        <v>339.66233658</v>
      </c>
      <c r="H19" s="53">
        <f t="shared" si="1"/>
        <v>343.00185317999996</v>
      </c>
    </row>
    <row r="20" spans="1:8" ht="66" customHeight="1" outlineLevel="4">
      <c r="A20" s="49" t="s">
        <v>67</v>
      </c>
      <c r="B20" s="49" t="s">
        <v>13</v>
      </c>
      <c r="C20" s="49" t="s">
        <v>82</v>
      </c>
      <c r="D20" s="49" t="s">
        <v>76</v>
      </c>
      <c r="E20" s="52" t="s">
        <v>77</v>
      </c>
      <c r="F20" s="53">
        <v>378</v>
      </c>
      <c r="G20" s="53">
        <f t="shared" si="0"/>
        <v>339.66233658</v>
      </c>
      <c r="H20" s="53">
        <f t="shared" si="1"/>
        <v>343.00185317999996</v>
      </c>
    </row>
    <row r="21" spans="1:8" ht="25.5" customHeight="1" outlineLevel="2">
      <c r="A21" s="66" t="s">
        <v>67</v>
      </c>
      <c r="B21" s="66" t="s">
        <v>122</v>
      </c>
      <c r="C21" s="66" t="s">
        <v>69</v>
      </c>
      <c r="D21" s="66" t="s">
        <v>70</v>
      </c>
      <c r="E21" s="67" t="s">
        <v>123</v>
      </c>
      <c r="F21" s="53">
        <v>20</v>
      </c>
      <c r="G21" s="53">
        <v>0</v>
      </c>
      <c r="H21" s="53">
        <v>0</v>
      </c>
    </row>
    <row r="22" spans="1:8" ht="38.25" customHeight="1" outlineLevel="2">
      <c r="A22" s="66" t="s">
        <v>67</v>
      </c>
      <c r="B22" s="66" t="s">
        <v>122</v>
      </c>
      <c r="C22" s="66" t="s">
        <v>124</v>
      </c>
      <c r="D22" s="66" t="s">
        <v>70</v>
      </c>
      <c r="E22" s="67" t="s">
        <v>125</v>
      </c>
      <c r="F22" s="53">
        <v>20</v>
      </c>
      <c r="G22" s="53">
        <v>0</v>
      </c>
      <c r="H22" s="53">
        <v>0</v>
      </c>
    </row>
    <row r="23" spans="1:8" ht="25.5" customHeight="1" outlineLevel="2">
      <c r="A23" s="66" t="s">
        <v>67</v>
      </c>
      <c r="B23" s="66" t="s">
        <v>122</v>
      </c>
      <c r="C23" s="66" t="s">
        <v>124</v>
      </c>
      <c r="D23" s="66" t="s">
        <v>78</v>
      </c>
      <c r="E23" s="67" t="s">
        <v>126</v>
      </c>
      <c r="F23" s="53">
        <v>20</v>
      </c>
      <c r="G23" s="53">
        <v>0</v>
      </c>
      <c r="H23" s="53">
        <v>0</v>
      </c>
    </row>
    <row r="24" spans="1:8" ht="15" customHeight="1" outlineLevel="2">
      <c r="A24" s="49" t="s">
        <v>67</v>
      </c>
      <c r="B24" s="49" t="s">
        <v>14</v>
      </c>
      <c r="C24" s="49" t="s">
        <v>69</v>
      </c>
      <c r="D24" s="49" t="s">
        <v>70</v>
      </c>
      <c r="E24" s="52" t="s">
        <v>84</v>
      </c>
      <c r="F24" s="53">
        <v>10</v>
      </c>
      <c r="G24" s="53">
        <f>F24*89.857761/100</f>
        <v>8.985776099999999</v>
      </c>
      <c r="H24" s="53">
        <f>F24*90.741231/100</f>
        <v>9.0741231</v>
      </c>
    </row>
    <row r="25" spans="1:8" ht="17.25" customHeight="1" outlineLevel="3">
      <c r="A25" s="49" t="s">
        <v>67</v>
      </c>
      <c r="B25" s="49" t="s">
        <v>14</v>
      </c>
      <c r="C25" s="49" t="s">
        <v>85</v>
      </c>
      <c r="D25" s="49" t="s">
        <v>70</v>
      </c>
      <c r="E25" s="52" t="s">
        <v>86</v>
      </c>
      <c r="F25" s="53">
        <v>10</v>
      </c>
      <c r="G25" s="53">
        <f aca="true" t="shared" si="2" ref="G25:G36">F25*89.605686/100</f>
        <v>8.9605686</v>
      </c>
      <c r="H25" s="53">
        <f aca="true" t="shared" si="3" ref="H25:H40">F25*90.741231/100</f>
        <v>9.0741231</v>
      </c>
    </row>
    <row r="26" spans="1:8" ht="18" customHeight="1" outlineLevel="4">
      <c r="A26" s="49" t="s">
        <v>67</v>
      </c>
      <c r="B26" s="49" t="s">
        <v>14</v>
      </c>
      <c r="C26" s="49" t="s">
        <v>85</v>
      </c>
      <c r="D26" s="49" t="s">
        <v>80</v>
      </c>
      <c r="E26" s="52" t="s">
        <v>81</v>
      </c>
      <c r="F26" s="53">
        <v>10</v>
      </c>
      <c r="G26" s="53">
        <f t="shared" si="2"/>
        <v>8.9605686</v>
      </c>
      <c r="H26" s="53">
        <f t="shared" si="3"/>
        <v>9.0741231</v>
      </c>
    </row>
    <row r="27" spans="1:8" s="65" customFormat="1" ht="17.25" customHeight="1" outlineLevel="2">
      <c r="A27" s="49" t="s">
        <v>67</v>
      </c>
      <c r="B27" s="49" t="s">
        <v>15</v>
      </c>
      <c r="C27" s="49" t="s">
        <v>69</v>
      </c>
      <c r="D27" s="49" t="s">
        <v>70</v>
      </c>
      <c r="E27" s="52" t="s">
        <v>87</v>
      </c>
      <c r="F27" s="53">
        <v>5</v>
      </c>
      <c r="G27" s="53">
        <f t="shared" si="2"/>
        <v>4.4802843</v>
      </c>
      <c r="H27" s="53">
        <f t="shared" si="3"/>
        <v>4.53706155</v>
      </c>
    </row>
    <row r="28" spans="1:8" s="65" customFormat="1" ht="24.75" customHeight="1" outlineLevel="2">
      <c r="A28" s="49" t="s">
        <v>67</v>
      </c>
      <c r="B28" s="49" t="s">
        <v>15</v>
      </c>
      <c r="C28" s="49" t="s">
        <v>119</v>
      </c>
      <c r="D28" s="49" t="s">
        <v>70</v>
      </c>
      <c r="E28" s="52" t="s">
        <v>120</v>
      </c>
      <c r="F28" s="53">
        <v>2</v>
      </c>
      <c r="G28" s="53">
        <f t="shared" si="2"/>
        <v>1.7921137200000001</v>
      </c>
      <c r="H28" s="53">
        <f t="shared" si="3"/>
        <v>1.81482462</v>
      </c>
    </row>
    <row r="29" spans="1:8" s="65" customFormat="1" ht="30" customHeight="1" outlineLevel="2">
      <c r="A29" s="49" t="s">
        <v>67</v>
      </c>
      <c r="B29" s="49" t="s">
        <v>15</v>
      </c>
      <c r="C29" s="49" t="s">
        <v>119</v>
      </c>
      <c r="D29" s="49" t="s">
        <v>78</v>
      </c>
      <c r="E29" s="52" t="s">
        <v>121</v>
      </c>
      <c r="F29" s="53">
        <v>2</v>
      </c>
      <c r="G29" s="53">
        <f t="shared" si="2"/>
        <v>1.7921137200000001</v>
      </c>
      <c r="H29" s="53">
        <f t="shared" si="3"/>
        <v>1.81482462</v>
      </c>
    </row>
    <row r="30" spans="1:8" s="65" customFormat="1" ht="25.5" customHeight="1" outlineLevel="3">
      <c r="A30" s="49" t="s">
        <v>67</v>
      </c>
      <c r="B30" s="49" t="s">
        <v>15</v>
      </c>
      <c r="C30" s="49" t="s">
        <v>88</v>
      </c>
      <c r="D30" s="49" t="s">
        <v>70</v>
      </c>
      <c r="E30" s="52" t="s">
        <v>89</v>
      </c>
      <c r="F30" s="53">
        <v>3</v>
      </c>
      <c r="G30" s="53">
        <f t="shared" si="2"/>
        <v>2.6881705800000004</v>
      </c>
      <c r="H30" s="53">
        <f t="shared" si="3"/>
        <v>2.72223693</v>
      </c>
    </row>
    <row r="31" spans="1:8" s="65" customFormat="1" ht="40.5" customHeight="1" outlineLevel="4">
      <c r="A31" s="49" t="s">
        <v>67</v>
      </c>
      <c r="B31" s="49" t="s">
        <v>15</v>
      </c>
      <c r="C31" s="49" t="s">
        <v>88</v>
      </c>
      <c r="D31" s="49" t="s">
        <v>78</v>
      </c>
      <c r="E31" s="52" t="s">
        <v>79</v>
      </c>
      <c r="F31" s="53">
        <v>3</v>
      </c>
      <c r="G31" s="53">
        <f t="shared" si="2"/>
        <v>2.6881705800000004</v>
      </c>
      <c r="H31" s="53">
        <f t="shared" si="3"/>
        <v>2.72223693</v>
      </c>
    </row>
    <row r="32" spans="1:8" s="65" customFormat="1" ht="21" customHeight="1" outlineLevel="1">
      <c r="A32" s="49" t="s">
        <v>67</v>
      </c>
      <c r="B32" s="49" t="s">
        <v>16</v>
      </c>
      <c r="C32" s="49" t="s">
        <v>69</v>
      </c>
      <c r="D32" s="49" t="s">
        <v>70</v>
      </c>
      <c r="E32" s="52" t="s">
        <v>90</v>
      </c>
      <c r="F32" s="53">
        <v>201</v>
      </c>
      <c r="G32" s="53">
        <v>180.2</v>
      </c>
      <c r="H32" s="53">
        <f t="shared" si="3"/>
        <v>182.38987431</v>
      </c>
    </row>
    <row r="33" spans="1:8" s="65" customFormat="1" ht="18" customHeight="1" outlineLevel="2">
      <c r="A33" s="49" t="s">
        <v>67</v>
      </c>
      <c r="B33" s="49" t="s">
        <v>17</v>
      </c>
      <c r="C33" s="49" t="s">
        <v>69</v>
      </c>
      <c r="D33" s="49" t="s">
        <v>70</v>
      </c>
      <c r="E33" s="52" t="s">
        <v>91</v>
      </c>
      <c r="F33" s="53">
        <v>201</v>
      </c>
      <c r="G33" s="53">
        <v>180.2</v>
      </c>
      <c r="H33" s="53">
        <f t="shared" si="3"/>
        <v>182.38987431</v>
      </c>
    </row>
    <row r="34" spans="1:8" ht="29.25" customHeight="1" outlineLevel="3">
      <c r="A34" s="49" t="s">
        <v>67</v>
      </c>
      <c r="B34" s="49" t="s">
        <v>17</v>
      </c>
      <c r="C34" s="49" t="s">
        <v>92</v>
      </c>
      <c r="D34" s="49" t="s">
        <v>70</v>
      </c>
      <c r="E34" s="52" t="s">
        <v>93</v>
      </c>
      <c r="F34" s="53">
        <v>201</v>
      </c>
      <c r="G34" s="53">
        <v>180.2</v>
      </c>
      <c r="H34" s="53">
        <f t="shared" si="3"/>
        <v>182.38987431</v>
      </c>
    </row>
    <row r="35" spans="1:8" ht="63.75" outlineLevel="4">
      <c r="A35" s="49" t="s">
        <v>67</v>
      </c>
      <c r="B35" s="49" t="s">
        <v>17</v>
      </c>
      <c r="C35" s="49" t="s">
        <v>92</v>
      </c>
      <c r="D35" s="49" t="s">
        <v>76</v>
      </c>
      <c r="E35" s="52" t="s">
        <v>77</v>
      </c>
      <c r="F35" s="53">
        <v>189</v>
      </c>
      <c r="G35" s="53">
        <f t="shared" si="2"/>
        <v>169.35474654</v>
      </c>
      <c r="H35" s="53">
        <f t="shared" si="3"/>
        <v>171.50092658999998</v>
      </c>
    </row>
    <row r="36" spans="1:8" ht="25.5" outlineLevel="4">
      <c r="A36" s="49" t="s">
        <v>67</v>
      </c>
      <c r="B36" s="49" t="s">
        <v>17</v>
      </c>
      <c r="C36" s="49" t="s">
        <v>92</v>
      </c>
      <c r="D36" s="49" t="s">
        <v>78</v>
      </c>
      <c r="E36" s="52" t="s">
        <v>79</v>
      </c>
      <c r="F36" s="53">
        <v>12</v>
      </c>
      <c r="G36" s="53">
        <f t="shared" si="2"/>
        <v>10.752682320000002</v>
      </c>
      <c r="H36" s="53">
        <f t="shared" si="3"/>
        <v>10.88894772</v>
      </c>
    </row>
    <row r="37" spans="1:8" ht="12.75" outlineLevel="4">
      <c r="A37" s="49" t="s">
        <v>67</v>
      </c>
      <c r="B37" s="68" t="s">
        <v>137</v>
      </c>
      <c r="C37" s="68" t="s">
        <v>69</v>
      </c>
      <c r="D37" s="68" t="s">
        <v>70</v>
      </c>
      <c r="E37" s="69" t="s">
        <v>138</v>
      </c>
      <c r="F37" s="70">
        <f>F38+F41</f>
        <v>94.9</v>
      </c>
      <c r="G37" s="70">
        <f>G38+G41</f>
        <v>90.84310439999999</v>
      </c>
      <c r="H37" s="53">
        <v>91.2</v>
      </c>
    </row>
    <row r="38" spans="1:8" ht="12.75" outlineLevel="4">
      <c r="A38" s="49" t="s">
        <v>67</v>
      </c>
      <c r="B38" s="49" t="s">
        <v>146</v>
      </c>
      <c r="C38" s="68" t="s">
        <v>69</v>
      </c>
      <c r="D38" s="49" t="s">
        <v>70</v>
      </c>
      <c r="E38" s="69" t="s">
        <v>144</v>
      </c>
      <c r="F38" s="70">
        <v>40</v>
      </c>
      <c r="G38" s="53">
        <f>F38*89.857761/100</f>
        <v>35.943104399999996</v>
      </c>
      <c r="H38" s="53">
        <f t="shared" si="3"/>
        <v>36.2964924</v>
      </c>
    </row>
    <row r="39" spans="1:8" ht="25.5" outlineLevel="4">
      <c r="A39" s="49" t="s">
        <v>67</v>
      </c>
      <c r="B39" s="49" t="s">
        <v>146</v>
      </c>
      <c r="C39" s="49" t="s">
        <v>147</v>
      </c>
      <c r="D39" s="49" t="s">
        <v>70</v>
      </c>
      <c r="E39" s="69" t="s">
        <v>145</v>
      </c>
      <c r="F39" s="70">
        <v>40</v>
      </c>
      <c r="G39" s="53">
        <f>F39*89.857761/100</f>
        <v>35.943104399999996</v>
      </c>
      <c r="H39" s="53">
        <f t="shared" si="3"/>
        <v>36.2964924</v>
      </c>
    </row>
    <row r="40" spans="1:8" ht="12.75" outlineLevel="4">
      <c r="A40" s="49" t="s">
        <v>67</v>
      </c>
      <c r="B40" s="49" t="s">
        <v>146</v>
      </c>
      <c r="C40" s="49" t="s">
        <v>147</v>
      </c>
      <c r="D40" s="49" t="s">
        <v>78</v>
      </c>
      <c r="E40" s="69" t="s">
        <v>143</v>
      </c>
      <c r="F40" s="70">
        <v>40</v>
      </c>
      <c r="G40" s="53">
        <f>F40*89.857761/100</f>
        <v>35.943104399999996</v>
      </c>
      <c r="H40" s="53">
        <f t="shared" si="3"/>
        <v>36.2964924</v>
      </c>
    </row>
    <row r="41" spans="1:8" ht="12.75" outlineLevel="4">
      <c r="A41" s="49" t="s">
        <v>67</v>
      </c>
      <c r="B41" s="68" t="s">
        <v>139</v>
      </c>
      <c r="C41" s="68" t="s">
        <v>69</v>
      </c>
      <c r="D41" s="68" t="s">
        <v>70</v>
      </c>
      <c r="E41" s="69" t="s">
        <v>140</v>
      </c>
      <c r="F41" s="70">
        <v>54.9</v>
      </c>
      <c r="G41" s="53">
        <v>54.9</v>
      </c>
      <c r="H41" s="53">
        <v>54.9</v>
      </c>
    </row>
    <row r="42" spans="1:8" ht="153" outlineLevel="4">
      <c r="A42" s="49" t="s">
        <v>67</v>
      </c>
      <c r="B42" s="68" t="s">
        <v>139</v>
      </c>
      <c r="C42" s="68" t="s">
        <v>141</v>
      </c>
      <c r="D42" s="68" t="s">
        <v>70</v>
      </c>
      <c r="E42" s="69" t="s">
        <v>142</v>
      </c>
      <c r="F42" s="70">
        <v>54.9</v>
      </c>
      <c r="G42" s="53">
        <v>54.9</v>
      </c>
      <c r="H42" s="53">
        <v>54.9</v>
      </c>
    </row>
    <row r="43" spans="1:8" ht="12.75" outlineLevel="4">
      <c r="A43" s="49" t="s">
        <v>67</v>
      </c>
      <c r="B43" s="68" t="s">
        <v>139</v>
      </c>
      <c r="C43" s="68" t="s">
        <v>141</v>
      </c>
      <c r="D43" s="68">
        <v>200</v>
      </c>
      <c r="E43" s="69" t="s">
        <v>143</v>
      </c>
      <c r="F43" s="70">
        <v>54.9</v>
      </c>
      <c r="G43" s="53">
        <v>54.9</v>
      </c>
      <c r="H43" s="53">
        <v>54.9</v>
      </c>
    </row>
    <row r="44" spans="1:8" ht="12.75" outlineLevel="1">
      <c r="A44" s="49" t="s">
        <v>67</v>
      </c>
      <c r="B44" s="49" t="s">
        <v>18</v>
      </c>
      <c r="C44" s="49" t="s">
        <v>69</v>
      </c>
      <c r="D44" s="49" t="s">
        <v>70</v>
      </c>
      <c r="E44" s="52" t="s">
        <v>94</v>
      </c>
      <c r="F44" s="53">
        <f>F45+F48</f>
        <v>185</v>
      </c>
      <c r="G44" s="53">
        <v>161.2</v>
      </c>
      <c r="H44" s="53">
        <v>167.8</v>
      </c>
    </row>
    <row r="45" spans="1:8" ht="12.75" outlineLevel="2">
      <c r="A45" s="49" t="s">
        <v>67</v>
      </c>
      <c r="B45" s="49" t="s">
        <v>19</v>
      </c>
      <c r="C45" s="49" t="s">
        <v>69</v>
      </c>
      <c r="D45" s="49" t="s">
        <v>70</v>
      </c>
      <c r="E45" s="52" t="s">
        <v>95</v>
      </c>
      <c r="F45" s="53">
        <v>15</v>
      </c>
      <c r="G45" s="53">
        <f aca="true" t="shared" si="4" ref="G45:G58">F45*89.857761/100</f>
        <v>13.47866415</v>
      </c>
      <c r="H45" s="53">
        <f aca="true" t="shared" si="5" ref="H45:H58">F45*90.741231/100</f>
        <v>13.61118465</v>
      </c>
    </row>
    <row r="46" spans="1:8" ht="42" customHeight="1" outlineLevel="3">
      <c r="A46" s="49" t="s">
        <v>67</v>
      </c>
      <c r="B46" s="49" t="s">
        <v>19</v>
      </c>
      <c r="C46" s="49" t="s">
        <v>96</v>
      </c>
      <c r="D46" s="49" t="s">
        <v>70</v>
      </c>
      <c r="E46" s="52" t="s">
        <v>97</v>
      </c>
      <c r="F46" s="53">
        <v>15</v>
      </c>
      <c r="G46" s="53">
        <f t="shared" si="4"/>
        <v>13.47866415</v>
      </c>
      <c r="H46" s="53">
        <f t="shared" si="5"/>
        <v>13.61118465</v>
      </c>
    </row>
    <row r="47" spans="1:8" ht="27.75" customHeight="1" outlineLevel="4">
      <c r="A47" s="49" t="s">
        <v>67</v>
      </c>
      <c r="B47" s="49" t="s">
        <v>19</v>
      </c>
      <c r="C47" s="49" t="s">
        <v>96</v>
      </c>
      <c r="D47" s="49" t="s">
        <v>78</v>
      </c>
      <c r="E47" s="52" t="s">
        <v>79</v>
      </c>
      <c r="F47" s="53">
        <v>15</v>
      </c>
      <c r="G47" s="53">
        <f t="shared" si="4"/>
        <v>13.47866415</v>
      </c>
      <c r="H47" s="53">
        <f t="shared" si="5"/>
        <v>13.61118465</v>
      </c>
    </row>
    <row r="48" spans="1:8" ht="15.75" customHeight="1" outlineLevel="2">
      <c r="A48" s="49" t="s">
        <v>67</v>
      </c>
      <c r="B48" s="49" t="s">
        <v>20</v>
      </c>
      <c r="C48" s="49" t="s">
        <v>69</v>
      </c>
      <c r="D48" s="49" t="s">
        <v>70</v>
      </c>
      <c r="E48" s="52" t="s">
        <v>98</v>
      </c>
      <c r="F48" s="53">
        <v>170</v>
      </c>
      <c r="G48" s="53">
        <v>147.7</v>
      </c>
      <c r="H48" s="53">
        <v>154.2</v>
      </c>
    </row>
    <row r="49" spans="1:8" ht="18" customHeight="1" outlineLevel="3">
      <c r="A49" s="49" t="s">
        <v>67</v>
      </c>
      <c r="B49" s="49" t="s">
        <v>20</v>
      </c>
      <c r="C49" s="49" t="s">
        <v>99</v>
      </c>
      <c r="D49" s="49" t="s">
        <v>70</v>
      </c>
      <c r="E49" s="52" t="s">
        <v>100</v>
      </c>
      <c r="F49" s="53">
        <v>160</v>
      </c>
      <c r="G49" s="53">
        <v>138.7</v>
      </c>
      <c r="H49" s="53">
        <f t="shared" si="5"/>
        <v>145.1859696</v>
      </c>
    </row>
    <row r="50" spans="1:8" ht="29.25" customHeight="1" outlineLevel="4">
      <c r="A50" s="49" t="s">
        <v>67</v>
      </c>
      <c r="B50" s="49" t="s">
        <v>20</v>
      </c>
      <c r="C50" s="49" t="s">
        <v>99</v>
      </c>
      <c r="D50" s="49" t="s">
        <v>78</v>
      </c>
      <c r="E50" s="52" t="s">
        <v>79</v>
      </c>
      <c r="F50" s="53">
        <v>160</v>
      </c>
      <c r="G50" s="53">
        <v>138.7</v>
      </c>
      <c r="H50" s="53">
        <f t="shared" si="5"/>
        <v>145.1859696</v>
      </c>
    </row>
    <row r="51" spans="1:8" ht="17.25" customHeight="1" outlineLevel="3">
      <c r="A51" s="49" t="s">
        <v>67</v>
      </c>
      <c r="B51" s="49" t="s">
        <v>20</v>
      </c>
      <c r="C51" s="49" t="s">
        <v>101</v>
      </c>
      <c r="D51" s="49" t="s">
        <v>70</v>
      </c>
      <c r="E51" s="52" t="s">
        <v>102</v>
      </c>
      <c r="F51" s="53">
        <v>5</v>
      </c>
      <c r="G51" s="53">
        <f t="shared" si="4"/>
        <v>4.4928880499999995</v>
      </c>
      <c r="H51" s="53">
        <f t="shared" si="5"/>
        <v>4.53706155</v>
      </c>
    </row>
    <row r="52" spans="1:8" ht="29.25" customHeight="1" outlineLevel="4">
      <c r="A52" s="49" t="s">
        <v>67</v>
      </c>
      <c r="B52" s="49" t="s">
        <v>20</v>
      </c>
      <c r="C52" s="49" t="s">
        <v>101</v>
      </c>
      <c r="D52" s="49" t="s">
        <v>78</v>
      </c>
      <c r="E52" s="52" t="s">
        <v>79</v>
      </c>
      <c r="F52" s="53">
        <v>5</v>
      </c>
      <c r="G52" s="53">
        <f t="shared" si="4"/>
        <v>4.4928880499999995</v>
      </c>
      <c r="H52" s="53">
        <f t="shared" si="5"/>
        <v>4.53706155</v>
      </c>
    </row>
    <row r="53" spans="1:8" ht="16.5" customHeight="1" outlineLevel="3">
      <c r="A53" s="49" t="s">
        <v>67</v>
      </c>
      <c r="B53" s="49" t="s">
        <v>20</v>
      </c>
      <c r="C53" s="49" t="s">
        <v>127</v>
      </c>
      <c r="D53" s="49" t="s">
        <v>70</v>
      </c>
      <c r="E53" s="52" t="s">
        <v>130</v>
      </c>
      <c r="F53" s="53">
        <v>5</v>
      </c>
      <c r="G53" s="53">
        <f t="shared" si="4"/>
        <v>4.4928880499999995</v>
      </c>
      <c r="H53" s="53">
        <f t="shared" si="5"/>
        <v>4.53706155</v>
      </c>
    </row>
    <row r="54" spans="1:8" ht="30.75" customHeight="1" outlineLevel="4">
      <c r="A54" s="49" t="s">
        <v>67</v>
      </c>
      <c r="B54" s="49" t="s">
        <v>20</v>
      </c>
      <c r="C54" s="49" t="s">
        <v>127</v>
      </c>
      <c r="D54" s="49" t="s">
        <v>78</v>
      </c>
      <c r="E54" s="52" t="s">
        <v>79</v>
      </c>
      <c r="F54" s="60">
        <v>5</v>
      </c>
      <c r="G54" s="53">
        <f t="shared" si="4"/>
        <v>4.4928880499999995</v>
      </c>
      <c r="H54" s="53">
        <f t="shared" si="5"/>
        <v>4.53706155</v>
      </c>
    </row>
    <row r="55" spans="1:8" ht="18.75" customHeight="1" outlineLevel="4">
      <c r="A55" s="66" t="s">
        <v>67</v>
      </c>
      <c r="B55" s="66" t="s">
        <v>128</v>
      </c>
      <c r="C55" s="66" t="s">
        <v>69</v>
      </c>
      <c r="D55" s="66" t="s">
        <v>70</v>
      </c>
      <c r="E55" s="67" t="s">
        <v>129</v>
      </c>
      <c r="F55" s="53">
        <v>224.9</v>
      </c>
      <c r="G55" s="53">
        <f t="shared" si="4"/>
        <v>202.090104489</v>
      </c>
      <c r="H55" s="53">
        <f t="shared" si="5"/>
        <v>204.077028519</v>
      </c>
    </row>
    <row r="56" spans="1:8" ht="15.75" customHeight="1" outlineLevel="4">
      <c r="A56" s="66" t="s">
        <v>67</v>
      </c>
      <c r="B56" s="66" t="s">
        <v>131</v>
      </c>
      <c r="C56" s="66" t="s">
        <v>69</v>
      </c>
      <c r="D56" s="66" t="s">
        <v>70</v>
      </c>
      <c r="E56" s="67" t="s">
        <v>132</v>
      </c>
      <c r="F56" s="53">
        <v>224.9</v>
      </c>
      <c r="G56" s="53">
        <f t="shared" si="4"/>
        <v>202.090104489</v>
      </c>
      <c r="H56" s="53">
        <f t="shared" si="5"/>
        <v>204.077028519</v>
      </c>
    </row>
    <row r="57" spans="1:8" ht="39" customHeight="1" outlineLevel="4">
      <c r="A57" s="66" t="s">
        <v>67</v>
      </c>
      <c r="B57" s="66" t="s">
        <v>131</v>
      </c>
      <c r="C57" s="66" t="s">
        <v>133</v>
      </c>
      <c r="D57" s="66" t="s">
        <v>70</v>
      </c>
      <c r="E57" s="67" t="s">
        <v>134</v>
      </c>
      <c r="F57" s="53">
        <v>224.9</v>
      </c>
      <c r="G57" s="53">
        <f t="shared" si="4"/>
        <v>202.090104489</v>
      </c>
      <c r="H57" s="53">
        <f t="shared" si="5"/>
        <v>204.077028519</v>
      </c>
    </row>
    <row r="58" spans="1:8" ht="27" customHeight="1" outlineLevel="4">
      <c r="A58" s="66" t="s">
        <v>67</v>
      </c>
      <c r="B58" s="66" t="s">
        <v>131</v>
      </c>
      <c r="C58" s="66" t="s">
        <v>133</v>
      </c>
      <c r="D58" s="66" t="s">
        <v>135</v>
      </c>
      <c r="E58" s="67" t="s">
        <v>136</v>
      </c>
      <c r="F58" s="53">
        <v>224.9</v>
      </c>
      <c r="G58" s="53">
        <f t="shared" si="4"/>
        <v>202.090104489</v>
      </c>
      <c r="H58" s="53">
        <f t="shared" si="5"/>
        <v>204.077028519</v>
      </c>
    </row>
    <row r="59" spans="1:8" ht="12.75">
      <c r="A59" s="54"/>
      <c r="B59" s="54"/>
      <c r="C59" s="54"/>
      <c r="D59" s="54"/>
      <c r="E59" s="55" t="s">
        <v>103</v>
      </c>
      <c r="F59" s="59">
        <f>F55+F44+F37+F32+F13</f>
        <v>2263.8</v>
      </c>
      <c r="G59" s="59">
        <v>2034.2</v>
      </c>
      <c r="H59" s="59">
        <f>H55+H44+H37+H32+H13</f>
        <v>2054.166902829</v>
      </c>
    </row>
    <row r="60" spans="1:8" ht="12.75">
      <c r="A60" s="56"/>
      <c r="B60" s="56"/>
      <c r="C60" s="56"/>
      <c r="D60" s="56"/>
      <c r="E60" s="56"/>
      <c r="F60" s="56"/>
      <c r="G60" s="58"/>
      <c r="H60" s="57"/>
    </row>
    <row r="61" spans="1:9" ht="12.75">
      <c r="A61" s="84"/>
      <c r="B61" s="84"/>
      <c r="C61" s="84"/>
      <c r="D61" s="84"/>
      <c r="E61" s="84"/>
      <c r="F61" s="84"/>
      <c r="G61" s="84"/>
      <c r="H61" s="84"/>
      <c r="I61" s="44"/>
    </row>
  </sheetData>
  <sheetProtection/>
  <mergeCells count="13">
    <mergeCell ref="E1:H1"/>
    <mergeCell ref="E2:H2"/>
    <mergeCell ref="E3:H3"/>
    <mergeCell ref="E4:H4"/>
    <mergeCell ref="A9:D9"/>
    <mergeCell ref="E9:E10"/>
    <mergeCell ref="A61:H61"/>
    <mergeCell ref="G9:H9"/>
    <mergeCell ref="F9:F10"/>
    <mergeCell ref="E5:H5"/>
    <mergeCell ref="G8:H8"/>
    <mergeCell ref="A6:H6"/>
    <mergeCell ref="A7:H7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8">
      <selection activeCell="G23" sqref="G23"/>
    </sheetView>
  </sheetViews>
  <sheetFormatPr defaultColWidth="9.00390625" defaultRowHeight="12.75"/>
  <cols>
    <col min="1" max="1" width="20.125" style="4" customWidth="1"/>
    <col min="2" max="2" width="48.25390625" style="4" customWidth="1"/>
    <col min="3" max="3" width="13.625" style="4" hidden="1" customWidth="1"/>
    <col min="4" max="4" width="9.125" style="4" customWidth="1"/>
    <col min="5" max="5" width="11.75390625" style="4" customWidth="1"/>
    <col min="6" max="6" width="10.875" style="4" customWidth="1"/>
    <col min="7" max="7" width="9.125" style="3" customWidth="1"/>
    <col min="8" max="16384" width="9.125" style="4" customWidth="1"/>
  </cols>
  <sheetData>
    <row r="1" spans="1:6" ht="16.5" customHeight="1">
      <c r="A1" s="82" t="s">
        <v>21</v>
      </c>
      <c r="B1" s="82"/>
      <c r="C1" s="82"/>
      <c r="D1" s="82"/>
      <c r="E1" s="82"/>
      <c r="F1" s="82"/>
    </row>
    <row r="2" spans="1:6" ht="51" customHeight="1">
      <c r="A2" s="74" t="s">
        <v>114</v>
      </c>
      <c r="B2" s="74"/>
      <c r="C2" s="74"/>
      <c r="D2" s="74"/>
      <c r="E2" s="74"/>
      <c r="F2" s="74"/>
    </row>
    <row r="3" spans="5:6" ht="16.5">
      <c r="E3" s="99" t="s">
        <v>0</v>
      </c>
      <c r="F3" s="99"/>
    </row>
    <row r="4" spans="1:6" ht="16.5" customHeight="1">
      <c r="A4" s="100" t="s">
        <v>22</v>
      </c>
      <c r="B4" s="103" t="s">
        <v>7</v>
      </c>
      <c r="C4" s="103" t="s">
        <v>8</v>
      </c>
      <c r="D4" s="103" t="s">
        <v>58</v>
      </c>
      <c r="E4" s="108" t="s">
        <v>3</v>
      </c>
      <c r="F4" s="109"/>
    </row>
    <row r="5" spans="1:6" ht="16.5" customHeight="1">
      <c r="A5" s="101"/>
      <c r="B5" s="104"/>
      <c r="C5" s="106"/>
      <c r="D5" s="106"/>
      <c r="E5" s="103" t="s">
        <v>105</v>
      </c>
      <c r="F5" s="103" t="s">
        <v>113</v>
      </c>
    </row>
    <row r="6" spans="1:6" ht="16.5">
      <c r="A6" s="102"/>
      <c r="B6" s="105"/>
      <c r="C6" s="107"/>
      <c r="D6" s="107"/>
      <c r="E6" s="105"/>
      <c r="F6" s="105"/>
    </row>
    <row r="7" spans="1:6" ht="31.5">
      <c r="A7" s="62" t="s">
        <v>23</v>
      </c>
      <c r="B7" s="28" t="s">
        <v>24</v>
      </c>
      <c r="C7" s="29">
        <f>C8+C10+C12+C15+C16+C17+C20+C22</f>
        <v>0</v>
      </c>
      <c r="D7" s="29">
        <f>D8+D10+D12+D15+D16+D17+D20+D22</f>
        <v>785</v>
      </c>
      <c r="E7" s="29">
        <f>E8+E10+E12+E15+E16+E17+E20+E22</f>
        <v>800</v>
      </c>
      <c r="F7" s="29">
        <f>F8+F10+F12+F15+F16+F17+F20+F22</f>
        <v>820</v>
      </c>
    </row>
    <row r="8" spans="1:6" ht="19.5" customHeight="1">
      <c r="A8" s="62" t="s">
        <v>25</v>
      </c>
      <c r="B8" s="31" t="s">
        <v>26</v>
      </c>
      <c r="C8" s="29">
        <f>SUM(C9)</f>
        <v>0</v>
      </c>
      <c r="D8" s="29">
        <f>SUM(D9)</f>
        <v>185</v>
      </c>
      <c r="E8" s="29">
        <f>SUM(E9)</f>
        <v>190</v>
      </c>
      <c r="F8" s="29">
        <f>SUM(F9)</f>
        <v>198</v>
      </c>
    </row>
    <row r="9" spans="1:7" s="35" customFormat="1" ht="17.25" customHeight="1">
      <c r="A9" s="63" t="s">
        <v>27</v>
      </c>
      <c r="B9" s="32" t="s">
        <v>28</v>
      </c>
      <c r="C9" s="33"/>
      <c r="D9" s="33">
        <v>185</v>
      </c>
      <c r="E9" s="33">
        <v>190</v>
      </c>
      <c r="F9" s="33">
        <v>198</v>
      </c>
      <c r="G9" s="34"/>
    </row>
    <row r="10" spans="1:17" s="3" customFormat="1" ht="18.75" customHeight="1">
      <c r="A10" s="62" t="s">
        <v>29</v>
      </c>
      <c r="B10" s="31" t="s">
        <v>30</v>
      </c>
      <c r="C10" s="29">
        <f>C11</f>
        <v>0</v>
      </c>
      <c r="D10" s="29">
        <f>D11</f>
        <v>63</v>
      </c>
      <c r="E10" s="29">
        <f>E11</f>
        <v>63</v>
      </c>
      <c r="F10" s="29">
        <f>F11</f>
        <v>63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3" customFormat="1" ht="19.5" customHeight="1">
      <c r="A11" s="63" t="s">
        <v>31</v>
      </c>
      <c r="B11" s="32" t="s">
        <v>32</v>
      </c>
      <c r="C11" s="36"/>
      <c r="D11" s="36">
        <v>63</v>
      </c>
      <c r="E11" s="36">
        <v>63</v>
      </c>
      <c r="F11" s="36">
        <v>63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3" customFormat="1" ht="16.5">
      <c r="A12" s="62" t="s">
        <v>33</v>
      </c>
      <c r="B12" s="31" t="s">
        <v>34</v>
      </c>
      <c r="C12" s="29">
        <f>C13+C14</f>
        <v>0</v>
      </c>
      <c r="D12" s="29">
        <f>D13+D14</f>
        <v>502</v>
      </c>
      <c r="E12" s="29">
        <f>E13+E14</f>
        <v>512</v>
      </c>
      <c r="F12" s="29">
        <f>F13+F14</f>
        <v>524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3" customFormat="1" ht="17.25" customHeight="1">
      <c r="A13" s="63" t="s">
        <v>35</v>
      </c>
      <c r="B13" s="32" t="s">
        <v>36</v>
      </c>
      <c r="C13" s="36"/>
      <c r="D13" s="36">
        <v>152</v>
      </c>
      <c r="E13" s="36">
        <v>155</v>
      </c>
      <c r="F13" s="36">
        <v>158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s="3" customFormat="1" ht="16.5">
      <c r="A14" s="63" t="s">
        <v>37</v>
      </c>
      <c r="B14" s="32" t="s">
        <v>38</v>
      </c>
      <c r="C14" s="36"/>
      <c r="D14" s="36">
        <v>350</v>
      </c>
      <c r="E14" s="36">
        <v>357</v>
      </c>
      <c r="F14" s="36">
        <v>366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s="3" customFormat="1" ht="15.75" customHeight="1">
      <c r="A15" s="62" t="s">
        <v>39</v>
      </c>
      <c r="B15" s="31" t="s">
        <v>40</v>
      </c>
      <c r="C15" s="29"/>
      <c r="D15" s="29">
        <v>15</v>
      </c>
      <c r="E15" s="29">
        <v>15</v>
      </c>
      <c r="F15" s="29">
        <v>15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3" customFormat="1" ht="48" customHeight="1" hidden="1">
      <c r="A16" s="37" t="s">
        <v>41</v>
      </c>
      <c r="B16" s="31" t="s">
        <v>42</v>
      </c>
      <c r="C16" s="29"/>
      <c r="D16" s="29"/>
      <c r="E16" s="29"/>
      <c r="F16" s="29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3" customFormat="1" ht="66.75" customHeight="1">
      <c r="A17" s="62" t="s">
        <v>43</v>
      </c>
      <c r="B17" s="31" t="s">
        <v>44</v>
      </c>
      <c r="C17" s="29">
        <f>C18+C19</f>
        <v>0</v>
      </c>
      <c r="D17" s="29">
        <f>D18+D19</f>
        <v>20</v>
      </c>
      <c r="E17" s="29">
        <f>E18+E19</f>
        <v>20</v>
      </c>
      <c r="F17" s="29">
        <f>F18+F19</f>
        <v>20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s="3" customFormat="1" ht="95.25" customHeight="1" hidden="1">
      <c r="A18" s="63" t="s">
        <v>45</v>
      </c>
      <c r="B18" s="38" t="s">
        <v>46</v>
      </c>
      <c r="C18" s="36"/>
      <c r="D18" s="36"/>
      <c r="E18" s="36"/>
      <c r="F18" s="36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s="3" customFormat="1" ht="100.5" customHeight="1">
      <c r="A19" s="63" t="s">
        <v>47</v>
      </c>
      <c r="B19" s="38" t="s">
        <v>48</v>
      </c>
      <c r="C19" s="36"/>
      <c r="D19" s="36">
        <v>20</v>
      </c>
      <c r="E19" s="36">
        <v>20</v>
      </c>
      <c r="F19" s="36">
        <v>20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s="3" customFormat="1" ht="35.25" customHeight="1" hidden="1">
      <c r="A20" s="62" t="s">
        <v>49</v>
      </c>
      <c r="B20" s="31" t="s">
        <v>50</v>
      </c>
      <c r="C20" s="29">
        <f>C21</f>
        <v>0</v>
      </c>
      <c r="D20" s="29">
        <f>D21</f>
        <v>0</v>
      </c>
      <c r="E20" s="30">
        <f>E21</f>
        <v>0</v>
      </c>
      <c r="F20" s="30">
        <f>F21</f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s="3" customFormat="1" ht="61.5" customHeight="1" hidden="1">
      <c r="A21" s="63" t="s">
        <v>57</v>
      </c>
      <c r="B21" s="32" t="s">
        <v>56</v>
      </c>
      <c r="C21" s="36"/>
      <c r="D21" s="36"/>
      <c r="E21" s="4"/>
      <c r="F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s="3" customFormat="1" ht="22.5" customHeight="1" hidden="1">
      <c r="A22" s="62" t="s">
        <v>51</v>
      </c>
      <c r="B22" s="31" t="s">
        <v>52</v>
      </c>
      <c r="C22" s="29"/>
      <c r="D22" s="29"/>
      <c r="E22" s="30"/>
      <c r="F22" s="30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s="3" customFormat="1" ht="20.25" customHeight="1">
      <c r="A23" s="62" t="s">
        <v>53</v>
      </c>
      <c r="B23" s="31" t="s">
        <v>54</v>
      </c>
      <c r="C23" s="29"/>
      <c r="D23" s="64">
        <v>1478.8</v>
      </c>
      <c r="E23" s="64">
        <v>1234.2</v>
      </c>
      <c r="F23" s="64">
        <v>1234.2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s="3" customFormat="1" ht="19.5" customHeight="1">
      <c r="A24" s="39"/>
      <c r="B24" s="40" t="s">
        <v>55</v>
      </c>
      <c r="C24" s="29">
        <f>C23+C7</f>
        <v>0</v>
      </c>
      <c r="D24" s="64">
        <f>D23+D7</f>
        <v>2263.8</v>
      </c>
      <c r="E24" s="64">
        <f>E23+E7</f>
        <v>2034.2</v>
      </c>
      <c r="F24" s="64">
        <f>F23+F7</f>
        <v>2054.2</v>
      </c>
      <c r="H24" s="4"/>
      <c r="I24" s="4"/>
      <c r="J24" s="4"/>
      <c r="K24" s="4"/>
      <c r="L24" s="4"/>
      <c r="M24" s="4"/>
      <c r="N24" s="4"/>
      <c r="O24" s="4"/>
      <c r="P24" s="4"/>
      <c r="Q24" s="4"/>
    </row>
  </sheetData>
  <sheetProtection/>
  <mergeCells count="10">
    <mergeCell ref="A1:F1"/>
    <mergeCell ref="A2:F2"/>
    <mergeCell ref="E3:F3"/>
    <mergeCell ref="A4:A6"/>
    <mergeCell ref="B4:B6"/>
    <mergeCell ref="C4:C6"/>
    <mergeCell ref="D4:D6"/>
    <mergeCell ref="E4:F4"/>
    <mergeCell ref="E5:E6"/>
    <mergeCell ref="F5:F6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постановлению №64 от 06.11.2018 года</dc:title>
  <dc:subject/>
  <dc:creator>user</dc:creator>
  <cp:keywords/>
  <dc:description/>
  <cp:lastModifiedBy>user</cp:lastModifiedBy>
  <cp:lastPrinted>2017-11-13T05:58:30Z</cp:lastPrinted>
  <dcterms:created xsi:type="dcterms:W3CDTF">2005-02-11T12:32:57Z</dcterms:created>
  <dcterms:modified xsi:type="dcterms:W3CDTF">2018-11-15T10:07:42Z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XXJ7TYMEEKJ2-7650-121</vt:lpwstr>
  </property>
  <property fmtid="{D5CDD505-2E9C-101B-9397-08002B2CF9AE}" pid="4" name="_dlc_DocIdItemGu">
    <vt:lpwstr>ff56a0a0-d645-4080-ab12-d4c2ba98bd1f</vt:lpwstr>
  </property>
  <property fmtid="{D5CDD505-2E9C-101B-9397-08002B2CF9AE}" pid="5" name="_dlc_DocIdU">
    <vt:lpwstr>https://vip.gov.mari.ru/mturek/sp_hlebnikovo/_layouts/DocIdRedir.aspx?ID=XXJ7TYMEEKJ2-7650-121, XXJ7TYMEEKJ2-7650-121</vt:lpwstr>
  </property>
  <property fmtid="{D5CDD505-2E9C-101B-9397-08002B2CF9AE}" pid="6" name="Описан">
    <vt:lpwstr/>
  </property>
  <property fmtid="{D5CDD505-2E9C-101B-9397-08002B2CF9AE}" pid="7" name="Г">
    <vt:lpwstr>2018 год</vt:lpwstr>
  </property>
</Properties>
</file>