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8460" windowHeight="6030" activeTab="0"/>
  </bookViews>
  <sheets>
    <sheet name="собранию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<sst xmlns="http://schemas.openxmlformats.org/spreadsheetml/2006/main" count="116" uniqueCount="84">
  <si>
    <t>Наименование статей бюджета</t>
  </si>
  <si>
    <t>Дефицит /превышение расходов над доходами/</t>
  </si>
  <si>
    <t>0100</t>
  </si>
  <si>
    <t xml:space="preserve"> Общегосударственные вопросы</t>
  </si>
  <si>
    <t>0104</t>
  </si>
  <si>
    <t>0500</t>
  </si>
  <si>
    <t>0501</t>
  </si>
  <si>
    <t>0801</t>
  </si>
  <si>
    <t>0502</t>
  </si>
  <si>
    <t>0709</t>
  </si>
  <si>
    <t xml:space="preserve"> разд. подр.</t>
  </si>
  <si>
    <t>000</t>
  </si>
  <si>
    <t>Погашение централиз.кредитов по с/хтоваропр.</t>
  </si>
  <si>
    <t>Консолидированный</t>
  </si>
  <si>
    <t>районный</t>
  </si>
  <si>
    <t>поселения</t>
  </si>
  <si>
    <t>исполнение</t>
  </si>
  <si>
    <t>уточн. план на год</t>
  </si>
  <si>
    <t>Всего доходов</t>
  </si>
  <si>
    <t xml:space="preserve">                       Итого муницип.долгов</t>
  </si>
  <si>
    <t>2</t>
  </si>
  <si>
    <t>% исполн.к год.</t>
  </si>
  <si>
    <t xml:space="preserve">              из них: администрация района</t>
  </si>
  <si>
    <t xml:space="preserve">                     из них: капремонт ж/ф</t>
  </si>
  <si>
    <t xml:space="preserve">                     из них: возмещ.по теплу</t>
  </si>
  <si>
    <t xml:space="preserve">                     возмещ.разн.по воде</t>
  </si>
  <si>
    <t xml:space="preserve">                     из них: райметодкабинет</t>
  </si>
  <si>
    <t xml:space="preserve">                     централиз.бухг.</t>
  </si>
  <si>
    <t xml:space="preserve">                     из них:  ДК</t>
  </si>
  <si>
    <t xml:space="preserve">                     музей</t>
  </si>
  <si>
    <t xml:space="preserve">                     библиотеки </t>
  </si>
  <si>
    <t xml:space="preserve">                     нар.коллективы</t>
  </si>
  <si>
    <t xml:space="preserve">                            отдел образования</t>
  </si>
  <si>
    <t xml:space="preserve">                            отдел культуры</t>
  </si>
  <si>
    <t xml:space="preserve">                           УСХ</t>
  </si>
  <si>
    <t xml:space="preserve">                           поселения</t>
  </si>
  <si>
    <t xml:space="preserve">                        прочие расходы </t>
  </si>
  <si>
    <t xml:space="preserve">                        Совет  Ветеранов</t>
  </si>
  <si>
    <t xml:space="preserve">                         содержание ЕДДС</t>
  </si>
  <si>
    <t xml:space="preserve">                         из них: прочие полномочия</t>
  </si>
  <si>
    <t xml:space="preserve"> Жилищно-коммунальное хоз-во</t>
  </si>
  <si>
    <t>Всего расходов</t>
  </si>
  <si>
    <t>Собственные доходы</t>
  </si>
  <si>
    <t>Финансовая помощь</t>
  </si>
  <si>
    <t>Субвенции на исполнение полномочий поселений</t>
  </si>
  <si>
    <t xml:space="preserve">                     жилфонд</t>
  </si>
  <si>
    <t xml:space="preserve">                                 Загс</t>
  </si>
  <si>
    <t>0114</t>
  </si>
  <si>
    <t>0412</t>
  </si>
  <si>
    <t xml:space="preserve">                      предпринимательство</t>
  </si>
  <si>
    <t>0503</t>
  </si>
  <si>
    <t xml:space="preserve">                     из них: приобрет.техники</t>
  </si>
  <si>
    <t xml:space="preserve">                                 благоустройство</t>
  </si>
  <si>
    <t xml:space="preserve">                     строительство дома ЦРБ</t>
  </si>
  <si>
    <t xml:space="preserve">                     газификация</t>
  </si>
  <si>
    <t>1104</t>
  </si>
  <si>
    <t xml:space="preserve">          из них: расх.по фонду занятости</t>
  </si>
  <si>
    <t xml:space="preserve">               субв.по передаваемым полномоч.</t>
  </si>
  <si>
    <t>Получение бюджетных кредитов</t>
  </si>
  <si>
    <t xml:space="preserve">Получение кредитов банка </t>
  </si>
  <si>
    <t xml:space="preserve">                      межевание земель</t>
  </si>
  <si>
    <t xml:space="preserve">                    книжный фонд /субсидии/</t>
  </si>
  <si>
    <t xml:space="preserve">                        проект.смет.док.по газснабж.</t>
  </si>
  <si>
    <t xml:space="preserve">                      расчет за асфальтирование</t>
  </si>
  <si>
    <t>С В Е Д Е Н И Я</t>
  </si>
  <si>
    <t>Приложение №2</t>
  </si>
  <si>
    <t>" Об утверждении отчета об исполнении бюджета</t>
  </si>
  <si>
    <t xml:space="preserve">к Постановлению администрации </t>
  </si>
  <si>
    <t>0113</t>
  </si>
  <si>
    <t>Резервные фонды</t>
  </si>
  <si>
    <t>0111</t>
  </si>
  <si>
    <t>Другие общегосударственные вопросы</t>
  </si>
  <si>
    <t>Функционирование  местных  администраций</t>
  </si>
  <si>
    <t>Национальная оборона</t>
  </si>
  <si>
    <t>0200</t>
  </si>
  <si>
    <t>Мобилизационная и вневойсковая подготовка</t>
  </si>
  <si>
    <t>0203</t>
  </si>
  <si>
    <t>МО"Хлебниковское сельское поселение"</t>
  </si>
  <si>
    <t>об исполнении бюджета по расходам МО "Хлебниковское сельское поселение"</t>
  </si>
  <si>
    <t>Коммунальное хозяйство</t>
  </si>
  <si>
    <t>Благоустройсмтво</t>
  </si>
  <si>
    <t>МО"Хлебниковское сельское поселение" за 1 полугодие  2015 год"</t>
  </si>
  <si>
    <t>за 1 полугодие  2015 год</t>
  </si>
  <si>
    <t>№ 72        от  10.09.2015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</si>
</sst>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  <numFmt numFmtId="170" formatCode="[$-FC19]d\ mmmm\ yyyy\ &quot;г.&quot;"/>
  </numFmts>
  <fonts count="50">
    <font>
      <sz val="10"/>
      <name val="Arial Cyr"/>
      <family val="0"/>
    </font>
    <font>
      <sz val="12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1"/>
    </font>
    <font>
      <sz val="8"/>
      <name val="Arial Cyr"/>
      <family val="0"/>
    </font>
    <font>
      <u val="single"/>
      <sz val="12"/>
      <name val="Times New Roman Cyr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sz val="14"/>
      <name val="Arial Cyr"/>
      <family val="0"/>
    </font>
    <font>
      <sz val="14"/>
      <name val="Times New Roman Cyr"/>
      <family val="0"/>
    </font>
    <font>
      <b/>
      <u val="single"/>
      <sz val="12"/>
      <name val="Times New Roman Cyr"/>
      <family val="0"/>
    </font>
    <font>
      <sz val="10"/>
      <name val="Times New Roman Cyr"/>
      <family val="0"/>
    </font>
    <font>
      <sz val="10"/>
      <name val="CG Times"/>
      <family val="1"/>
    </font>
    <font>
      <b/>
      <sz val="10"/>
      <name val="CG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10" xfId="52" applyFont="1" applyBorder="1" applyAlignment="1">
      <alignment horizontal="center" vertical="center"/>
      <protection/>
    </xf>
    <xf numFmtId="49" fontId="2" fillId="0" borderId="11" xfId="52" applyNumberFormat="1" applyFont="1" applyBorder="1" applyAlignment="1">
      <alignment horizontal="center"/>
      <protection/>
    </xf>
    <xf numFmtId="1" fontId="3" fillId="0" borderId="10" xfId="52" applyNumberFormat="1" applyFont="1" applyBorder="1">
      <alignment/>
      <protection/>
    </xf>
    <xf numFmtId="0" fontId="1" fillId="0" borderId="10" xfId="52" applyFont="1" applyBorder="1" applyAlignment="1">
      <alignment wrapText="1"/>
      <protection/>
    </xf>
    <xf numFmtId="1" fontId="1" fillId="0" borderId="10" xfId="52" applyNumberFormat="1" applyFont="1" applyBorder="1">
      <alignment/>
      <protection/>
    </xf>
    <xf numFmtId="0" fontId="1" fillId="0" borderId="12" xfId="52" applyFont="1" applyFill="1" applyBorder="1" applyAlignment="1">
      <alignment wrapText="1"/>
      <protection/>
    </xf>
    <xf numFmtId="49" fontId="3" fillId="0" borderId="13" xfId="52" applyNumberFormat="1" applyFont="1" applyFill="1" applyBorder="1" applyAlignment="1">
      <alignment horizontal="center" wrapText="1"/>
      <protection/>
    </xf>
    <xf numFmtId="1" fontId="1" fillId="0" borderId="12" xfId="52" applyNumberFormat="1" applyFont="1" applyBorder="1">
      <alignment/>
      <protection/>
    </xf>
    <xf numFmtId="0" fontId="1" fillId="0" borderId="10" xfId="52" applyFont="1" applyFill="1" applyBorder="1" applyAlignment="1">
      <alignment wrapText="1"/>
      <protection/>
    </xf>
    <xf numFmtId="49" fontId="3" fillId="0" borderId="10" xfId="52" applyNumberFormat="1" applyFont="1" applyFill="1" applyBorder="1" applyAlignment="1">
      <alignment horizontal="center" wrapText="1"/>
      <protection/>
    </xf>
    <xf numFmtId="0" fontId="1" fillId="0" borderId="0" xfId="52" applyFont="1">
      <alignment/>
      <protection/>
    </xf>
    <xf numFmtId="49" fontId="3" fillId="0" borderId="0" xfId="52" applyNumberFormat="1" applyFont="1" applyAlignment="1">
      <alignment horizontal="center"/>
      <protection/>
    </xf>
    <xf numFmtId="2" fontId="1" fillId="0" borderId="0" xfId="52" applyNumberFormat="1" applyFont="1">
      <alignment/>
      <protection/>
    </xf>
    <xf numFmtId="0" fontId="6" fillId="0" borderId="0" xfId="0" applyFont="1" applyAlignment="1">
      <alignment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15" xfId="52" applyNumberFormat="1" applyFont="1" applyBorder="1" applyAlignment="1">
      <alignment horizontal="center" vertical="center" wrapText="1"/>
      <protection/>
    </xf>
    <xf numFmtId="9" fontId="1" fillId="0" borderId="14" xfId="56" applyFont="1" applyBorder="1" applyAlignment="1">
      <alignment horizontal="center" vertical="center" wrapText="1"/>
    </xf>
    <xf numFmtId="0" fontId="3" fillId="0" borderId="12" xfId="52" applyFont="1" applyFill="1" applyBorder="1" applyAlignment="1">
      <alignment wrapText="1"/>
      <protection/>
    </xf>
    <xf numFmtId="1" fontId="3" fillId="0" borderId="12" xfId="52" applyNumberFormat="1" applyFont="1" applyBorder="1">
      <alignment/>
      <protection/>
    </xf>
    <xf numFmtId="1" fontId="3" fillId="0" borderId="10" xfId="56" applyNumberFormat="1" applyFont="1" applyBorder="1" applyAlignment="1">
      <alignment/>
    </xf>
    <xf numFmtId="1" fontId="1" fillId="0" borderId="12" xfId="56" applyNumberFormat="1" applyFont="1" applyBorder="1" applyAlignment="1">
      <alignment/>
    </xf>
    <xf numFmtId="49" fontId="3" fillId="0" borderId="12" xfId="52" applyNumberFormat="1" applyFont="1" applyFill="1" applyBorder="1" applyAlignment="1">
      <alignment horizontal="center" wrapText="1"/>
      <protection/>
    </xf>
    <xf numFmtId="0" fontId="3" fillId="0" borderId="10" xfId="52" applyFont="1" applyFill="1" applyBorder="1" applyAlignment="1">
      <alignment wrapText="1"/>
      <protection/>
    </xf>
    <xf numFmtId="164" fontId="3" fillId="0" borderId="10" xfId="56" applyNumberFormat="1" applyFont="1" applyBorder="1" applyAlignment="1">
      <alignment/>
    </xf>
    <xf numFmtId="164" fontId="1" fillId="0" borderId="10" xfId="56" applyNumberFormat="1" applyFont="1" applyBorder="1" applyAlignment="1">
      <alignment/>
    </xf>
    <xf numFmtId="164" fontId="1" fillId="0" borderId="10" xfId="56" applyNumberFormat="1" applyFont="1" applyBorder="1" applyAlignment="1">
      <alignment/>
    </xf>
    <xf numFmtId="164" fontId="3" fillId="0" borderId="12" xfId="56" applyNumberFormat="1" applyFont="1" applyBorder="1" applyAlignment="1">
      <alignment/>
    </xf>
    <xf numFmtId="164" fontId="1" fillId="0" borderId="10" xfId="5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/>
    </xf>
    <xf numFmtId="1" fontId="1" fillId="0" borderId="10" xfId="52" applyNumberFormat="1" applyFont="1" applyFill="1" applyBorder="1">
      <alignment/>
      <protection/>
    </xf>
    <xf numFmtId="1" fontId="1" fillId="0" borderId="12" xfId="52" applyNumberFormat="1" applyFont="1" applyBorder="1">
      <alignment/>
      <protection/>
    </xf>
    <xf numFmtId="1" fontId="2" fillId="33" borderId="10" xfId="52" applyNumberFormat="1" applyFont="1" applyFill="1" applyBorder="1">
      <alignment/>
      <protection/>
    </xf>
    <xf numFmtId="1" fontId="1" fillId="0" borderId="10" xfId="56" applyNumberFormat="1" applyFont="1" applyFill="1" applyBorder="1" applyAlignment="1">
      <alignment/>
    </xf>
    <xf numFmtId="1" fontId="2" fillId="0" borderId="10" xfId="52" applyNumberFormat="1" applyFont="1" applyBorder="1">
      <alignment/>
      <protection/>
    </xf>
    <xf numFmtId="164" fontId="2" fillId="0" borderId="10" xfId="56" applyNumberFormat="1" applyFont="1" applyBorder="1" applyAlignment="1">
      <alignment/>
    </xf>
    <xf numFmtId="0" fontId="8" fillId="34" borderId="10" xfId="52" applyFont="1" applyFill="1" applyBorder="1" applyAlignment="1">
      <alignment horizontal="center" vertical="center"/>
      <protection/>
    </xf>
    <xf numFmtId="49" fontId="8" fillId="34" borderId="15" xfId="52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164" fontId="8" fillId="33" borderId="10" xfId="56" applyNumberFormat="1" applyFont="1" applyFill="1" applyBorder="1" applyAlignment="1">
      <alignment/>
    </xf>
    <xf numFmtId="0" fontId="10" fillId="0" borderId="0" xfId="0" applyFont="1" applyAlignment="1">
      <alignment/>
    </xf>
    <xf numFmtId="164" fontId="1" fillId="0" borderId="10" xfId="56" applyNumberFormat="1" applyFont="1" applyFill="1" applyBorder="1" applyAlignment="1">
      <alignment/>
    </xf>
    <xf numFmtId="0" fontId="2" fillId="0" borderId="10" xfId="52" applyFont="1" applyBorder="1" applyAlignment="1">
      <alignment horizontal="left" vertical="center"/>
      <protection/>
    </xf>
    <xf numFmtId="0" fontId="2" fillId="0" borderId="10" xfId="52" applyFont="1" applyBorder="1" applyAlignment="1">
      <alignment horizontal="left" vertical="center" wrapText="1"/>
      <protection/>
    </xf>
    <xf numFmtId="0" fontId="1" fillId="0" borderId="10" xfId="52" applyFont="1" applyBorder="1" applyAlignment="1">
      <alignment horizontal="right" vertical="center" wrapText="1"/>
      <protection/>
    </xf>
    <xf numFmtId="1" fontId="1" fillId="0" borderId="10" xfId="56" applyNumberFormat="1" applyFont="1" applyBorder="1" applyAlignment="1">
      <alignment/>
    </xf>
    <xf numFmtId="0" fontId="3" fillId="0" borderId="10" xfId="52" applyFont="1" applyBorder="1" applyAlignment="1">
      <alignment horizontal="right" vertical="justify" wrapText="1"/>
      <protection/>
    </xf>
    <xf numFmtId="0" fontId="7" fillId="0" borderId="0" xfId="0" applyFont="1" applyAlignment="1">
      <alignment horizontal="right" vertical="justify" wrapText="1"/>
    </xf>
    <xf numFmtId="1" fontId="3" fillId="0" borderId="10" xfId="52" applyNumberFormat="1" applyFont="1" applyFill="1" applyBorder="1" applyAlignment="1">
      <alignment vertical="center" wrapText="1"/>
      <protection/>
    </xf>
    <xf numFmtId="1" fontId="3" fillId="0" borderId="10" xfId="56" applyNumberFormat="1" applyFont="1" applyFill="1" applyBorder="1" applyAlignment="1">
      <alignment vertical="center" wrapText="1"/>
    </xf>
    <xf numFmtId="0" fontId="1" fillId="0" borderId="14" xfId="52" applyFont="1" applyBorder="1" applyAlignment="1">
      <alignment horizontal="right" vertical="center" wrapText="1"/>
      <protection/>
    </xf>
    <xf numFmtId="164" fontId="11" fillId="0" borderId="14" xfId="56" applyNumberFormat="1" applyFont="1" applyFill="1" applyBorder="1" applyAlignment="1">
      <alignment horizontal="right" vertical="center" wrapText="1"/>
    </xf>
    <xf numFmtId="0" fontId="5" fillId="0" borderId="14" xfId="52" applyFont="1" applyBorder="1" applyAlignment="1">
      <alignment horizontal="right" vertical="center" wrapText="1"/>
      <protection/>
    </xf>
    <xf numFmtId="164" fontId="1" fillId="0" borderId="14" xfId="56" applyNumberFormat="1" applyFont="1" applyFill="1" applyBorder="1" applyAlignment="1">
      <alignment horizontal="right" vertical="center" wrapText="1"/>
    </xf>
    <xf numFmtId="0" fontId="3" fillId="34" borderId="14" xfId="52" applyFont="1" applyFill="1" applyBorder="1" applyAlignment="1">
      <alignment horizontal="right" vertical="center" wrapText="1"/>
      <protection/>
    </xf>
    <xf numFmtId="164" fontId="3" fillId="34" borderId="14" xfId="56" applyNumberFormat="1" applyFont="1" applyFill="1" applyBorder="1" applyAlignment="1">
      <alignment horizontal="right" vertical="center" wrapText="1"/>
    </xf>
    <xf numFmtId="164" fontId="3" fillId="34" borderId="10" xfId="56" applyNumberFormat="1" applyFont="1" applyFill="1" applyBorder="1" applyAlignment="1">
      <alignment horizontal="center" vertical="center" wrapText="1"/>
    </xf>
    <xf numFmtId="1" fontId="3" fillId="33" borderId="10" xfId="52" applyNumberFormat="1" applyFont="1" applyFill="1" applyBorder="1">
      <alignment/>
      <protection/>
    </xf>
    <xf numFmtId="164" fontId="2" fillId="33" borderId="10" xfId="56" applyNumberFormat="1" applyFont="1" applyFill="1" applyBorder="1" applyAlignment="1">
      <alignment/>
    </xf>
    <xf numFmtId="1" fontId="1" fillId="0" borderId="10" xfId="56" applyNumberFormat="1" applyFont="1" applyBorder="1" applyAlignment="1">
      <alignment horizontal="right" vertical="center" wrapText="1"/>
    </xf>
    <xf numFmtId="1" fontId="1" fillId="0" borderId="10" xfId="52" applyNumberFormat="1" applyFont="1" applyBorder="1" applyAlignment="1">
      <alignment horizontal="right"/>
      <protection/>
    </xf>
    <xf numFmtId="1" fontId="3" fillId="34" borderId="10" xfId="52" applyNumberFormat="1" applyFont="1" applyFill="1" applyBorder="1">
      <alignment/>
      <protection/>
    </xf>
    <xf numFmtId="164" fontId="3" fillId="34" borderId="10" xfId="56" applyNumberFormat="1" applyFont="1" applyFill="1" applyBorder="1" applyAlignment="1">
      <alignment/>
    </xf>
    <xf numFmtId="164" fontId="3" fillId="33" borderId="10" xfId="56" applyNumberFormat="1" applyFont="1" applyFill="1" applyBorder="1" applyAlignment="1">
      <alignment horizontal="right"/>
    </xf>
    <xf numFmtId="164" fontId="1" fillId="0" borderId="10" xfId="56" applyNumberFormat="1" applyFont="1" applyFill="1" applyBorder="1" applyAlignment="1">
      <alignment horizontal="right" vertical="center" wrapText="1"/>
    </xf>
    <xf numFmtId="164" fontId="11" fillId="0" borderId="10" xfId="56" applyNumberFormat="1" applyFont="1" applyFill="1" applyBorder="1" applyAlignment="1">
      <alignment horizontal="right" vertical="center" wrapText="1"/>
    </xf>
    <xf numFmtId="0" fontId="3" fillId="34" borderId="10" xfId="52" applyFont="1" applyFill="1" applyBorder="1" applyAlignment="1">
      <alignment horizontal="right" vertical="center" wrapText="1"/>
      <protection/>
    </xf>
    <xf numFmtId="164" fontId="3" fillId="34" borderId="10" xfId="56" applyNumberFormat="1" applyFont="1" applyFill="1" applyBorder="1" applyAlignment="1">
      <alignment horizontal="right" vertical="center" wrapText="1"/>
    </xf>
    <xf numFmtId="164" fontId="2" fillId="34" borderId="10" xfId="56" applyNumberFormat="1" applyFont="1" applyFill="1" applyBorder="1" applyAlignment="1">
      <alignment horizontal="right" vertical="center" wrapText="1"/>
    </xf>
    <xf numFmtId="0" fontId="1" fillId="0" borderId="10" xfId="52" applyFont="1" applyFill="1" applyBorder="1" applyAlignment="1">
      <alignment horizontal="right" vertical="center" wrapText="1"/>
      <protection/>
    </xf>
    <xf numFmtId="0" fontId="3" fillId="0" borderId="0" xfId="52" applyFont="1" applyAlignment="1">
      <alignment horizontal="center"/>
      <protection/>
    </xf>
    <xf numFmtId="0" fontId="2" fillId="0" borderId="16" xfId="52" applyFont="1" applyBorder="1" applyAlignment="1">
      <alignment vertical="center" wrapText="1"/>
      <protection/>
    </xf>
    <xf numFmtId="0" fontId="2" fillId="0" borderId="11" xfId="52" applyFont="1" applyBorder="1" applyAlignment="1">
      <alignment vertical="center" wrapText="1"/>
      <protection/>
    </xf>
    <xf numFmtId="0" fontId="2" fillId="0" borderId="17" xfId="52" applyFont="1" applyBorder="1" applyAlignment="1">
      <alignment vertical="center" wrapText="1"/>
      <protection/>
    </xf>
    <xf numFmtId="165" fontId="1" fillId="0" borderId="10" xfId="52" applyNumberFormat="1" applyFont="1" applyBorder="1">
      <alignment/>
      <protection/>
    </xf>
    <xf numFmtId="165" fontId="1" fillId="0" borderId="10" xfId="52" applyNumberFormat="1" applyFont="1" applyFill="1" applyBorder="1">
      <alignment/>
      <protection/>
    </xf>
    <xf numFmtId="165" fontId="1" fillId="35" borderId="10" xfId="52" applyNumberFormat="1" applyFont="1" applyFill="1" applyBorder="1">
      <alignment/>
      <protection/>
    </xf>
    <xf numFmtId="165" fontId="3" fillId="0" borderId="10" xfId="52" applyNumberFormat="1" applyFont="1" applyFill="1" applyBorder="1" applyAlignment="1">
      <alignment vertical="center" wrapText="1"/>
      <protection/>
    </xf>
    <xf numFmtId="0" fontId="1" fillId="0" borderId="18" xfId="52" applyBorder="1">
      <alignment/>
      <protection/>
    </xf>
    <xf numFmtId="165" fontId="3" fillId="34" borderId="10" xfId="52" applyNumberFormat="1" applyFont="1" applyFill="1" applyBorder="1">
      <alignment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right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0" fontId="12" fillId="0" borderId="10" xfId="52" applyFont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0" fontId="13" fillId="0" borderId="0" xfId="52" applyFont="1" applyAlignment="1">
      <alignment horizontal="center"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3" fillId="33" borderId="10" xfId="52" applyFont="1" applyFill="1" applyBorder="1" applyAlignment="1">
      <alignment wrapText="1"/>
      <protection/>
    </xf>
    <xf numFmtId="49" fontId="3" fillId="33" borderId="16" xfId="52" applyNumberFormat="1" applyFont="1" applyFill="1" applyBorder="1" applyAlignment="1">
      <alignment horizontal="center" wrapText="1"/>
      <protection/>
    </xf>
    <xf numFmtId="164" fontId="3" fillId="33" borderId="10" xfId="56" applyNumberFormat="1" applyFont="1" applyFill="1" applyBorder="1" applyAlignment="1">
      <alignment/>
    </xf>
    <xf numFmtId="165" fontId="3" fillId="33" borderId="10" xfId="52" applyNumberFormat="1" applyFont="1" applyFill="1" applyBorder="1">
      <alignment/>
      <protection/>
    </xf>
    <xf numFmtId="49" fontId="1" fillId="0" borderId="16" xfId="52" applyNumberFormat="1" applyFont="1" applyBorder="1" applyAlignment="1">
      <alignment horizontal="center" wrapText="1"/>
      <protection/>
    </xf>
    <xf numFmtId="1" fontId="1" fillId="0" borderId="10" xfId="52" applyNumberFormat="1" applyFont="1" applyBorder="1">
      <alignment/>
      <protection/>
    </xf>
    <xf numFmtId="164" fontId="1" fillId="0" borderId="10" xfId="56" applyNumberFormat="1" applyFont="1" applyFill="1" applyBorder="1" applyAlignment="1">
      <alignment/>
    </xf>
    <xf numFmtId="49" fontId="1" fillId="0" borderId="15" xfId="52" applyNumberFormat="1" applyFont="1" applyBorder="1" applyAlignment="1">
      <alignment horizontal="center" vertical="center" wrapText="1"/>
      <protection/>
    </xf>
    <xf numFmtId="9" fontId="1" fillId="0" borderId="10" xfId="52" applyNumberFormat="1" applyFont="1" applyBorder="1" applyAlignment="1">
      <alignment horizontal="right" wrapText="1"/>
      <protection/>
    </xf>
    <xf numFmtId="165" fontId="1" fillId="0" borderId="10" xfId="52" applyNumberFormat="1" applyFont="1" applyBorder="1" applyAlignment="1">
      <alignment horizontal="right" wrapText="1"/>
      <protection/>
    </xf>
    <xf numFmtId="10" fontId="1" fillId="0" borderId="10" xfId="56" applyNumberFormat="1" applyFont="1" applyBorder="1" applyAlignment="1">
      <alignment/>
    </xf>
    <xf numFmtId="49" fontId="1" fillId="0" borderId="16" xfId="52" applyNumberFormat="1" applyFont="1" applyFill="1" applyBorder="1" applyAlignment="1">
      <alignment horizontal="center" wrapText="1"/>
      <protection/>
    </xf>
    <xf numFmtId="49" fontId="3" fillId="0" borderId="16" xfId="52" applyNumberFormat="1" applyFont="1" applyFill="1" applyBorder="1" applyAlignment="1">
      <alignment horizontal="center" vertical="center" wrapText="1"/>
      <protection/>
    </xf>
    <xf numFmtId="1" fontId="3" fillId="0" borderId="10" xfId="52" applyNumberFormat="1" applyFont="1" applyBorder="1" applyAlignment="1">
      <alignment horizontal="right" vertical="center" wrapText="1"/>
      <protection/>
    </xf>
    <xf numFmtId="164" fontId="3" fillId="0" borderId="10" xfId="56" applyNumberFormat="1" applyFont="1" applyBorder="1" applyAlignment="1">
      <alignment horizontal="right" vertical="center" wrapText="1"/>
    </xf>
    <xf numFmtId="0" fontId="3" fillId="34" borderId="10" xfId="52" applyFont="1" applyFill="1" applyBorder="1" applyAlignment="1">
      <alignment horizontal="center" wrapText="1"/>
      <protection/>
    </xf>
    <xf numFmtId="49" fontId="3" fillId="34" borderId="16" xfId="52" applyNumberFormat="1" applyFont="1" applyFill="1" applyBorder="1" applyAlignment="1">
      <alignment horizontal="center" wrapText="1"/>
      <protection/>
    </xf>
    <xf numFmtId="0" fontId="2" fillId="33" borderId="10" xfId="52" applyFont="1" applyFill="1" applyBorder="1" applyAlignment="1">
      <alignment wrapText="1"/>
      <protection/>
    </xf>
    <xf numFmtId="49" fontId="2" fillId="33" borderId="16" xfId="52" applyNumberFormat="1" applyFont="1" applyFill="1" applyBorder="1" applyAlignment="1">
      <alignment horizontal="center" wrapText="1"/>
      <protection/>
    </xf>
    <xf numFmtId="165" fontId="2" fillId="33" borderId="10" xfId="52" applyNumberFormat="1" applyFont="1" applyFill="1" applyBorder="1">
      <alignment/>
      <protection/>
    </xf>
    <xf numFmtId="0" fontId="13" fillId="0" borderId="0" xfId="52" applyFont="1" applyAlignment="1">
      <alignment horizontal="right"/>
      <protection/>
    </xf>
    <xf numFmtId="2" fontId="11" fillId="0" borderId="0" xfId="52" applyNumberFormat="1" applyFont="1" applyAlignment="1">
      <alignment horizontal="left"/>
      <protection/>
    </xf>
    <xf numFmtId="0" fontId="3" fillId="0" borderId="0" xfId="52" applyFont="1" applyAlignment="1">
      <alignment horizontal="center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6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7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tabSelected="1" zoomScalePageLayoutView="0" workbookViewId="0" topLeftCell="A1">
      <selection activeCell="A6" sqref="A6:H6"/>
    </sheetView>
  </sheetViews>
  <sheetFormatPr defaultColWidth="9.00390625" defaultRowHeight="12.75"/>
  <cols>
    <col min="1" max="1" width="48.25390625" style="0" customWidth="1"/>
    <col min="3" max="3" width="19.75390625" style="0" hidden="1" customWidth="1"/>
    <col min="4" max="4" width="19.25390625" style="0" hidden="1" customWidth="1"/>
    <col min="5" max="5" width="19.875" style="0" hidden="1" customWidth="1"/>
    <col min="6" max="6" width="13.375" style="0" bestFit="1" customWidth="1"/>
    <col min="7" max="7" width="9.875" style="0" bestFit="1" customWidth="1"/>
    <col min="8" max="8" width="10.125" style="0" customWidth="1"/>
    <col min="9" max="10" width="0" style="0" hidden="1" customWidth="1"/>
    <col min="11" max="11" width="10.25390625" style="0" hidden="1" customWidth="1"/>
  </cols>
  <sheetData>
    <row r="1" spans="6:17" ht="19.5" customHeight="1">
      <c r="F1" s="89"/>
      <c r="G1" s="86" t="s">
        <v>65</v>
      </c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2:8" ht="15" customHeight="1">
      <c r="B2" s="91" t="s">
        <v>67</v>
      </c>
      <c r="C2" s="91"/>
      <c r="D2" s="91"/>
      <c r="E2" s="91"/>
      <c r="F2" s="91"/>
      <c r="G2" s="91"/>
      <c r="H2" s="92"/>
    </row>
    <row r="3" spans="2:8" ht="12.75" customHeight="1">
      <c r="B3" s="91" t="s">
        <v>77</v>
      </c>
      <c r="C3" s="91"/>
      <c r="D3" s="91"/>
      <c r="E3" s="91"/>
      <c r="F3" s="91"/>
      <c r="G3" s="91"/>
      <c r="H3" s="92"/>
    </row>
    <row r="4" spans="1:11" ht="18" customHeight="1">
      <c r="A4" s="113" t="s">
        <v>66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5" spans="1:11" ht="18" customHeight="1">
      <c r="A5" s="113" t="s">
        <v>81</v>
      </c>
      <c r="B5" s="113"/>
      <c r="C5" s="113"/>
      <c r="D5" s="113"/>
      <c r="E5" s="113"/>
      <c r="F5" s="113"/>
      <c r="G5" s="113"/>
      <c r="H5" s="113"/>
      <c r="I5" s="90"/>
      <c r="J5" s="90"/>
      <c r="K5" s="90"/>
    </row>
    <row r="6" spans="1:11" ht="18" customHeight="1">
      <c r="A6" s="113" t="s">
        <v>83</v>
      </c>
      <c r="B6" s="113"/>
      <c r="C6" s="113"/>
      <c r="D6" s="113"/>
      <c r="E6" s="113"/>
      <c r="F6" s="113"/>
      <c r="G6" s="113"/>
      <c r="H6" s="113"/>
      <c r="I6" s="90"/>
      <c r="J6" s="90"/>
      <c r="K6" s="90"/>
    </row>
    <row r="7" spans="1:11" ht="18" customHeight="1">
      <c r="A7" s="86"/>
      <c r="B7" s="86"/>
      <c r="C7" s="86"/>
      <c r="D7" s="86"/>
      <c r="E7" s="86"/>
      <c r="F7" s="86"/>
      <c r="G7" s="86"/>
      <c r="H7" s="86"/>
      <c r="I7" s="75"/>
      <c r="J7" s="75"/>
      <c r="K7" s="75"/>
    </row>
    <row r="8" spans="1:11" ht="18" customHeight="1">
      <c r="A8" s="86"/>
      <c r="B8" s="86"/>
      <c r="C8" s="86"/>
      <c r="D8" s="86"/>
      <c r="E8" s="86"/>
      <c r="F8" s="86"/>
      <c r="G8" s="86"/>
      <c r="H8" s="86"/>
      <c r="I8" s="75"/>
      <c r="J8" s="75"/>
      <c r="K8" s="75"/>
    </row>
    <row r="9" spans="1:11" ht="18" customHeight="1">
      <c r="A9" s="115" t="s">
        <v>64</v>
      </c>
      <c r="B9" s="115"/>
      <c r="C9" s="115"/>
      <c r="D9" s="115"/>
      <c r="E9" s="115"/>
      <c r="F9" s="115"/>
      <c r="G9" s="115"/>
      <c r="H9" s="115"/>
      <c r="I9" s="75"/>
      <c r="J9" s="75"/>
      <c r="K9" s="75"/>
    </row>
    <row r="10" spans="1:11" ht="18" customHeight="1">
      <c r="A10" s="115" t="s">
        <v>78</v>
      </c>
      <c r="B10" s="115"/>
      <c r="C10" s="115"/>
      <c r="D10" s="115"/>
      <c r="E10" s="115"/>
      <c r="F10" s="115"/>
      <c r="G10" s="115"/>
      <c r="H10" s="115"/>
      <c r="I10" s="75"/>
      <c r="J10" s="75"/>
      <c r="K10" s="75"/>
    </row>
    <row r="11" spans="1:11" ht="18" customHeight="1">
      <c r="A11" s="115" t="s">
        <v>82</v>
      </c>
      <c r="B11" s="115"/>
      <c r="C11" s="115"/>
      <c r="D11" s="115"/>
      <c r="E11" s="115"/>
      <c r="F11" s="115"/>
      <c r="G11" s="115"/>
      <c r="H11" s="115"/>
      <c r="I11" s="75"/>
      <c r="J11" s="75"/>
      <c r="K11" s="75"/>
    </row>
    <row r="12" spans="1:11" ht="15.75" customHeight="1">
      <c r="A12" s="83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s="15" customFormat="1" ht="15.75" customHeight="1" hidden="1">
      <c r="A13" s="116" t="s">
        <v>0</v>
      </c>
      <c r="B13" s="3"/>
      <c r="C13" s="76" t="s">
        <v>13</v>
      </c>
      <c r="D13" s="77"/>
      <c r="E13" s="78"/>
      <c r="F13" s="117" t="s">
        <v>14</v>
      </c>
      <c r="G13" s="118"/>
      <c r="H13" s="119"/>
      <c r="I13" s="120" t="s">
        <v>15</v>
      </c>
      <c r="J13" s="120"/>
      <c r="K13" s="120"/>
    </row>
    <row r="14" spans="1:11" s="15" customFormat="1" ht="66" customHeight="1">
      <c r="A14" s="116"/>
      <c r="B14" s="87" t="s">
        <v>10</v>
      </c>
      <c r="C14" s="85" t="s">
        <v>17</v>
      </c>
      <c r="D14" s="88" t="s">
        <v>16</v>
      </c>
      <c r="E14" s="85" t="s">
        <v>21</v>
      </c>
      <c r="F14" s="85" t="s">
        <v>17</v>
      </c>
      <c r="G14" s="85" t="s">
        <v>16</v>
      </c>
      <c r="H14" s="85" t="s">
        <v>21</v>
      </c>
      <c r="I14" s="16" t="s">
        <v>17</v>
      </c>
      <c r="J14" s="16" t="s">
        <v>16</v>
      </c>
      <c r="K14" s="16" t="s">
        <v>21</v>
      </c>
    </row>
    <row r="15" spans="1:11" s="15" customFormat="1" ht="13.5" customHeight="1">
      <c r="A15" s="2">
        <v>1</v>
      </c>
      <c r="B15" s="21" t="s">
        <v>20</v>
      </c>
      <c r="C15" s="17">
        <v>3</v>
      </c>
      <c r="D15" s="18">
        <v>5</v>
      </c>
      <c r="E15" s="17">
        <v>6</v>
      </c>
      <c r="F15" s="16">
        <v>3</v>
      </c>
      <c r="G15" s="16">
        <v>4</v>
      </c>
      <c r="H15" s="16">
        <v>5</v>
      </c>
      <c r="I15" s="16">
        <v>13</v>
      </c>
      <c r="J15" s="16">
        <v>15</v>
      </c>
      <c r="K15" s="16">
        <v>16</v>
      </c>
    </row>
    <row r="16" spans="1:11" s="15" customFormat="1" ht="17.25" customHeight="1" hidden="1">
      <c r="A16" s="47" t="s">
        <v>42</v>
      </c>
      <c r="B16" s="21"/>
      <c r="C16" s="55">
        <f>F16+I16</f>
        <v>45208</v>
      </c>
      <c r="D16" s="55">
        <f>G16+J16</f>
        <v>46694</v>
      </c>
      <c r="E16" s="58">
        <f>D16/C16</f>
        <v>1.032870288444523</v>
      </c>
      <c r="F16" s="49">
        <v>34077</v>
      </c>
      <c r="G16" s="74">
        <v>35665</v>
      </c>
      <c r="H16" s="69">
        <f>G16/F16</f>
        <v>1.0466003462746134</v>
      </c>
      <c r="I16" s="49">
        <v>11131</v>
      </c>
      <c r="J16" s="49">
        <v>11029</v>
      </c>
      <c r="K16" s="69">
        <f>J16/I16</f>
        <v>0.9908364028389184</v>
      </c>
    </row>
    <row r="17" spans="1:11" s="15" customFormat="1" ht="16.5" customHeight="1" hidden="1">
      <c r="A17" s="47" t="s">
        <v>43</v>
      </c>
      <c r="B17" s="21"/>
      <c r="C17" s="55">
        <f>F17</f>
        <v>223531</v>
      </c>
      <c r="D17" s="55">
        <f>G17</f>
        <v>223297</v>
      </c>
      <c r="E17" s="58">
        <f>D17/C17</f>
        <v>0.9989531653327727</v>
      </c>
      <c r="F17" s="49">
        <v>223531</v>
      </c>
      <c r="G17" s="74">
        <v>223297</v>
      </c>
      <c r="H17" s="69">
        <f>G17/F17</f>
        <v>0.9989531653327727</v>
      </c>
      <c r="I17" s="49">
        <v>50565</v>
      </c>
      <c r="J17" s="49">
        <v>50504</v>
      </c>
      <c r="K17" s="69">
        <f>J17/I17</f>
        <v>0.9987936319588648</v>
      </c>
    </row>
    <row r="18" spans="1:11" s="15" customFormat="1" ht="28.5" customHeight="1" hidden="1">
      <c r="A18" s="48" t="s">
        <v>44</v>
      </c>
      <c r="B18" s="21"/>
      <c r="C18" s="55"/>
      <c r="D18" s="57"/>
      <c r="E18" s="56"/>
      <c r="F18" s="49">
        <v>19815</v>
      </c>
      <c r="G18" s="74">
        <v>19686</v>
      </c>
      <c r="H18" s="69">
        <f>G18/F18</f>
        <v>0.9934897804693414</v>
      </c>
      <c r="I18" s="49"/>
      <c r="J18" s="49"/>
      <c r="K18" s="70"/>
    </row>
    <row r="19" spans="1:11" s="43" customFormat="1" ht="18.75" hidden="1">
      <c r="A19" s="41" t="s">
        <v>18</v>
      </c>
      <c r="B19" s="42" t="s">
        <v>11</v>
      </c>
      <c r="C19" s="59">
        <f>SUM(C16:C18)</f>
        <v>268739</v>
      </c>
      <c r="D19" s="59">
        <f>SUM(D16:D18)</f>
        <v>269991</v>
      </c>
      <c r="E19" s="60">
        <f>D19/C19</f>
        <v>1.0046587953367394</v>
      </c>
      <c r="F19" s="71">
        <f>SUM(F16:F18)</f>
        <v>277423</v>
      </c>
      <c r="G19" s="71">
        <f>SUM(G16:G18)</f>
        <v>278648</v>
      </c>
      <c r="H19" s="72">
        <f>G19/F19</f>
        <v>1.0044156396549673</v>
      </c>
      <c r="I19" s="71">
        <f>SUM(I16:I18)</f>
        <v>61696</v>
      </c>
      <c r="J19" s="71">
        <f>SUM(J16:J18)</f>
        <v>61533</v>
      </c>
      <c r="K19" s="72">
        <f>J19/I19</f>
        <v>0.9973580134854771</v>
      </c>
    </row>
    <row r="20" spans="1:11" s="15" customFormat="1" ht="0.75" customHeight="1">
      <c r="A20" s="2"/>
      <c r="B20" s="21"/>
      <c r="C20" s="17"/>
      <c r="D20" s="18"/>
      <c r="E20" s="22"/>
      <c r="F20" s="16"/>
      <c r="G20" s="16"/>
      <c r="H20" s="33"/>
      <c r="I20" s="16"/>
      <c r="J20" s="16"/>
      <c r="K20" s="61"/>
    </row>
    <row r="21" spans="1:11" s="15" customFormat="1" ht="0.75" customHeight="1">
      <c r="A21" s="2"/>
      <c r="B21" s="21"/>
      <c r="C21" s="17"/>
      <c r="D21" s="18"/>
      <c r="E21" s="22"/>
      <c r="F21" s="16"/>
      <c r="G21" s="16"/>
      <c r="H21" s="33"/>
      <c r="I21" s="16"/>
      <c r="J21" s="16"/>
      <c r="K21" s="61"/>
    </row>
    <row r="22" spans="1:11" s="15" customFormat="1" ht="0.75" customHeight="1">
      <c r="A22" s="2"/>
      <c r="B22" s="21"/>
      <c r="C22" s="17"/>
      <c r="D22" s="18"/>
      <c r="E22" s="22"/>
      <c r="F22" s="16"/>
      <c r="G22" s="16"/>
      <c r="H22" s="33"/>
      <c r="I22" s="16"/>
      <c r="J22" s="16"/>
      <c r="K22" s="61"/>
    </row>
    <row r="23" spans="1:11" s="15" customFormat="1" ht="0.75" customHeight="1">
      <c r="A23" s="2"/>
      <c r="B23" s="21"/>
      <c r="C23" s="17"/>
      <c r="D23" s="18"/>
      <c r="E23" s="22"/>
      <c r="F23" s="16"/>
      <c r="G23" s="16"/>
      <c r="H23" s="33"/>
      <c r="I23" s="16"/>
      <c r="J23" s="16"/>
      <c r="K23" s="61"/>
    </row>
    <row r="24" spans="1:11" s="45" customFormat="1" ht="20.25" customHeight="1">
      <c r="A24" s="93" t="s">
        <v>3</v>
      </c>
      <c r="B24" s="94" t="s">
        <v>2</v>
      </c>
      <c r="C24" s="62" t="e">
        <f>#REF!+#REF!+C25+#REF!+#REF!+#REF!+#REF!+#REF!+C32</f>
        <v>#REF!</v>
      </c>
      <c r="D24" s="62" t="e">
        <f>#REF!+#REF!+D25+#REF!+#REF!+#REF!+#REF!+#REF!+D32</f>
        <v>#REF!</v>
      </c>
      <c r="E24" s="95" t="e">
        <f aca="true" t="shared" si="0" ref="E24:E37">D24/C24</f>
        <v>#REF!</v>
      </c>
      <c r="F24" s="96">
        <f>F25+F31+F32</f>
        <v>1644.2</v>
      </c>
      <c r="G24" s="96">
        <f>G25+G31+G32</f>
        <v>926.3</v>
      </c>
      <c r="H24" s="96">
        <f>G24/F24*100</f>
        <v>56.33742853667436</v>
      </c>
      <c r="I24" s="62" t="e">
        <f>#REF!+#REF!+I25+#REF!+#REF!+#REF!+#REF!+I32</f>
        <v>#REF!</v>
      </c>
      <c r="J24" s="62" t="e">
        <f>#REF!+#REF!+J25+#REF!+#REF!+#REF!+#REF!+J32</f>
        <v>#REF!</v>
      </c>
      <c r="K24" s="72" t="e">
        <f>J24/I24</f>
        <v>#REF!</v>
      </c>
    </row>
    <row r="25" spans="1:11" s="20" customFormat="1" ht="15.75">
      <c r="A25" s="5" t="s">
        <v>72</v>
      </c>
      <c r="B25" s="97" t="s">
        <v>4</v>
      </c>
      <c r="C25" s="98">
        <f aca="true" t="shared" si="1" ref="C25:D29">F25+I25</f>
        <v>9532</v>
      </c>
      <c r="D25" s="98">
        <f t="shared" si="1"/>
        <v>8805.3</v>
      </c>
      <c r="E25" s="31">
        <f t="shared" si="0"/>
        <v>0.9237620646244229</v>
      </c>
      <c r="F25" s="80">
        <v>1627</v>
      </c>
      <c r="G25" s="79">
        <v>926.3</v>
      </c>
      <c r="H25" s="31">
        <f aca="true" t="shared" si="2" ref="H25:H31">G25/F25</f>
        <v>0.5693300553165335</v>
      </c>
      <c r="I25" s="39">
        <f>I30</f>
        <v>7905</v>
      </c>
      <c r="J25" s="39">
        <f>J30</f>
        <v>7879</v>
      </c>
      <c r="K25" s="73">
        <f>J25/I25</f>
        <v>0.9967109424414927</v>
      </c>
    </row>
    <row r="26" spans="1:11" ht="15.75" hidden="1">
      <c r="A26" s="5" t="s">
        <v>22</v>
      </c>
      <c r="B26" s="97" t="s">
        <v>4</v>
      </c>
      <c r="C26" s="98">
        <f t="shared" si="1"/>
        <v>0</v>
      </c>
      <c r="D26" s="98">
        <f t="shared" si="1"/>
        <v>0</v>
      </c>
      <c r="E26" s="31" t="e">
        <f t="shared" si="0"/>
        <v>#DIV/0!</v>
      </c>
      <c r="F26" s="79"/>
      <c r="G26" s="79"/>
      <c r="H26" s="31" t="e">
        <f t="shared" si="2"/>
        <v>#DIV/0!</v>
      </c>
      <c r="I26" s="6"/>
      <c r="J26" s="50"/>
      <c r="K26" s="73"/>
    </row>
    <row r="27" spans="1:11" ht="15.75" hidden="1">
      <c r="A27" s="5" t="s">
        <v>32</v>
      </c>
      <c r="B27" s="97" t="s">
        <v>4</v>
      </c>
      <c r="C27" s="98">
        <f t="shared" si="1"/>
        <v>0</v>
      </c>
      <c r="D27" s="98">
        <f t="shared" si="1"/>
        <v>0</v>
      </c>
      <c r="E27" s="31" t="e">
        <f t="shared" si="0"/>
        <v>#DIV/0!</v>
      </c>
      <c r="F27" s="79"/>
      <c r="G27" s="79"/>
      <c r="H27" s="31" t="e">
        <f t="shared" si="2"/>
        <v>#DIV/0!</v>
      </c>
      <c r="I27" s="6"/>
      <c r="J27" s="50"/>
      <c r="K27" s="73"/>
    </row>
    <row r="28" spans="1:11" ht="15.75" hidden="1">
      <c r="A28" s="5" t="s">
        <v>33</v>
      </c>
      <c r="B28" s="97" t="s">
        <v>4</v>
      </c>
      <c r="C28" s="98">
        <f t="shared" si="1"/>
        <v>0</v>
      </c>
      <c r="D28" s="98">
        <f t="shared" si="1"/>
        <v>0</v>
      </c>
      <c r="E28" s="31" t="e">
        <f t="shared" si="0"/>
        <v>#DIV/0!</v>
      </c>
      <c r="F28" s="79"/>
      <c r="G28" s="79"/>
      <c r="H28" s="31" t="e">
        <f t="shared" si="2"/>
        <v>#DIV/0!</v>
      </c>
      <c r="I28" s="6"/>
      <c r="J28" s="50"/>
      <c r="K28" s="73"/>
    </row>
    <row r="29" spans="1:11" ht="15.75" hidden="1">
      <c r="A29" s="5" t="s">
        <v>34</v>
      </c>
      <c r="B29" s="97" t="s">
        <v>4</v>
      </c>
      <c r="C29" s="98">
        <f t="shared" si="1"/>
        <v>0</v>
      </c>
      <c r="D29" s="98">
        <f t="shared" si="1"/>
        <v>0</v>
      </c>
      <c r="E29" s="31" t="e">
        <f t="shared" si="0"/>
        <v>#DIV/0!</v>
      </c>
      <c r="F29" s="79"/>
      <c r="G29" s="79"/>
      <c r="H29" s="31" t="e">
        <f t="shared" si="2"/>
        <v>#DIV/0!</v>
      </c>
      <c r="I29" s="6"/>
      <c r="J29" s="50"/>
      <c r="K29" s="73"/>
    </row>
    <row r="30" spans="1:11" ht="15.75" hidden="1">
      <c r="A30" s="5" t="s">
        <v>35</v>
      </c>
      <c r="B30" s="97" t="s">
        <v>4</v>
      </c>
      <c r="C30" s="98">
        <f>I30</f>
        <v>7905</v>
      </c>
      <c r="D30" s="98">
        <f>J30</f>
        <v>7879</v>
      </c>
      <c r="E30" s="31">
        <f t="shared" si="0"/>
        <v>0.9967109424414927</v>
      </c>
      <c r="F30" s="79"/>
      <c r="G30" s="79"/>
      <c r="H30" s="31" t="e">
        <f t="shared" si="2"/>
        <v>#DIV/0!</v>
      </c>
      <c r="I30" s="6">
        <v>7905</v>
      </c>
      <c r="J30" s="50">
        <v>7879</v>
      </c>
      <c r="K30" s="73">
        <f>J30/I30</f>
        <v>0.9967109424414927</v>
      </c>
    </row>
    <row r="31" spans="1:11" ht="15.75">
      <c r="A31" s="5" t="s">
        <v>69</v>
      </c>
      <c r="B31" s="97" t="s">
        <v>70</v>
      </c>
      <c r="C31" s="98"/>
      <c r="D31" s="98"/>
      <c r="E31" s="31"/>
      <c r="F31" s="79">
        <v>10</v>
      </c>
      <c r="G31" s="79">
        <v>0</v>
      </c>
      <c r="H31" s="31">
        <f t="shared" si="2"/>
        <v>0</v>
      </c>
      <c r="I31" s="6"/>
      <c r="J31" s="50"/>
      <c r="K31" s="73"/>
    </row>
    <row r="32" spans="1:11" s="19" customFormat="1" ht="15" customHeight="1">
      <c r="A32" s="5" t="s">
        <v>71</v>
      </c>
      <c r="B32" s="97" t="s">
        <v>68</v>
      </c>
      <c r="C32" s="98">
        <f aca="true" t="shared" si="3" ref="C32:D37">F32+I32</f>
        <v>329.2</v>
      </c>
      <c r="D32" s="98">
        <f t="shared" si="3"/>
        <v>322</v>
      </c>
      <c r="E32" s="31">
        <f t="shared" si="0"/>
        <v>0.9781287970838396</v>
      </c>
      <c r="F32" s="80">
        <v>7.2</v>
      </c>
      <c r="G32" s="80">
        <v>0</v>
      </c>
      <c r="H32" s="31">
        <f>G32/F32</f>
        <v>0</v>
      </c>
      <c r="I32" s="39">
        <f>SUM(I33:I37)</f>
        <v>322</v>
      </c>
      <c r="J32" s="39">
        <f>SUM(J33:J37)</f>
        <v>322</v>
      </c>
      <c r="K32" s="73">
        <f>J32/I32</f>
        <v>1</v>
      </c>
    </row>
    <row r="33" spans="1:11" ht="18.75" customHeight="1" hidden="1">
      <c r="A33" s="5" t="s">
        <v>39</v>
      </c>
      <c r="B33" s="97" t="s">
        <v>47</v>
      </c>
      <c r="C33" s="98">
        <f t="shared" si="3"/>
        <v>0</v>
      </c>
      <c r="D33" s="98">
        <f t="shared" si="3"/>
        <v>0</v>
      </c>
      <c r="E33" s="29" t="e">
        <f t="shared" si="0"/>
        <v>#DIV/0!</v>
      </c>
      <c r="F33" s="79">
        <v>0</v>
      </c>
      <c r="G33" s="79"/>
      <c r="H33" s="31" t="e">
        <f aca="true" t="shared" si="4" ref="H33:H44">G33/F33</f>
        <v>#DIV/0!</v>
      </c>
      <c r="I33" s="6"/>
      <c r="J33" s="50"/>
      <c r="K33" s="73"/>
    </row>
    <row r="34" spans="1:11" ht="18.75" customHeight="1" hidden="1">
      <c r="A34" s="5" t="s">
        <v>38</v>
      </c>
      <c r="B34" s="97" t="s">
        <v>47</v>
      </c>
      <c r="C34" s="98">
        <f t="shared" si="3"/>
        <v>302</v>
      </c>
      <c r="D34" s="98">
        <f t="shared" si="3"/>
        <v>302</v>
      </c>
      <c r="E34" s="29">
        <f t="shared" si="0"/>
        <v>1</v>
      </c>
      <c r="F34" s="79">
        <v>302</v>
      </c>
      <c r="G34" s="80">
        <v>302</v>
      </c>
      <c r="H34" s="31">
        <f t="shared" si="4"/>
        <v>1</v>
      </c>
      <c r="I34" s="6"/>
      <c r="J34" s="50"/>
      <c r="K34" s="73"/>
    </row>
    <row r="35" spans="1:11" ht="18" customHeight="1" hidden="1">
      <c r="A35" s="5" t="s">
        <v>37</v>
      </c>
      <c r="B35" s="97" t="s">
        <v>47</v>
      </c>
      <c r="C35" s="98">
        <f t="shared" si="3"/>
        <v>33</v>
      </c>
      <c r="D35" s="98">
        <f t="shared" si="3"/>
        <v>33</v>
      </c>
      <c r="E35" s="29">
        <f t="shared" si="0"/>
        <v>1</v>
      </c>
      <c r="F35" s="79">
        <v>33</v>
      </c>
      <c r="G35" s="81">
        <v>33</v>
      </c>
      <c r="H35" s="31">
        <f t="shared" si="4"/>
        <v>1</v>
      </c>
      <c r="I35" s="6"/>
      <c r="J35" s="50"/>
      <c r="K35" s="73"/>
    </row>
    <row r="36" spans="1:11" ht="18" customHeight="1" hidden="1">
      <c r="A36" s="5" t="s">
        <v>36</v>
      </c>
      <c r="B36" s="97" t="s">
        <v>47</v>
      </c>
      <c r="C36" s="98">
        <f t="shared" si="3"/>
        <v>2603.7</v>
      </c>
      <c r="D36" s="98">
        <f t="shared" si="3"/>
        <v>2594</v>
      </c>
      <c r="E36" s="29">
        <f t="shared" si="0"/>
        <v>0.9962745323962054</v>
      </c>
      <c r="F36" s="79">
        <v>2281.7</v>
      </c>
      <c r="G36" s="80">
        <v>2272</v>
      </c>
      <c r="H36" s="31">
        <f t="shared" si="4"/>
        <v>0.9957487838015515</v>
      </c>
      <c r="I36" s="6">
        <v>322</v>
      </c>
      <c r="J36" s="50">
        <v>322</v>
      </c>
      <c r="K36" s="73">
        <f>J36/I36</f>
        <v>1</v>
      </c>
    </row>
    <row r="37" spans="1:11" ht="18" customHeight="1" hidden="1">
      <c r="A37" s="5" t="s">
        <v>46</v>
      </c>
      <c r="B37" s="97" t="s">
        <v>47</v>
      </c>
      <c r="C37" s="98">
        <f t="shared" si="3"/>
        <v>864</v>
      </c>
      <c r="D37" s="98">
        <f t="shared" si="3"/>
        <v>864</v>
      </c>
      <c r="E37" s="29">
        <f t="shared" si="0"/>
        <v>1</v>
      </c>
      <c r="F37" s="79">
        <v>864</v>
      </c>
      <c r="G37" s="79">
        <v>864</v>
      </c>
      <c r="H37" s="31">
        <f t="shared" si="4"/>
        <v>1</v>
      </c>
      <c r="I37" s="6"/>
      <c r="J37" s="50"/>
      <c r="K37" s="73"/>
    </row>
    <row r="38" spans="1:11" ht="15.75" customHeight="1" hidden="1">
      <c r="A38" s="5" t="s">
        <v>56</v>
      </c>
      <c r="B38" s="97" t="s">
        <v>48</v>
      </c>
      <c r="C38" s="35">
        <f aca="true" t="shared" si="5" ref="C38:D42">F38+I38</f>
        <v>30</v>
      </c>
      <c r="D38" s="35">
        <f t="shared" si="5"/>
        <v>30</v>
      </c>
      <c r="E38" s="99">
        <f>D38/C38</f>
        <v>1</v>
      </c>
      <c r="F38" s="80">
        <v>30</v>
      </c>
      <c r="G38" s="80">
        <v>30</v>
      </c>
      <c r="H38" s="31">
        <f t="shared" si="4"/>
        <v>1</v>
      </c>
      <c r="I38" s="6"/>
      <c r="J38" s="50"/>
      <c r="K38" s="40"/>
    </row>
    <row r="39" spans="1:11" ht="15.75" customHeight="1" hidden="1">
      <c r="A39" s="5" t="s">
        <v>49</v>
      </c>
      <c r="B39" s="97" t="s">
        <v>48</v>
      </c>
      <c r="C39" s="35">
        <f t="shared" si="5"/>
        <v>73</v>
      </c>
      <c r="D39" s="35">
        <f t="shared" si="5"/>
        <v>73</v>
      </c>
      <c r="E39" s="99">
        <f>D39/C39</f>
        <v>1</v>
      </c>
      <c r="F39" s="80">
        <v>73</v>
      </c>
      <c r="G39" s="80">
        <v>73</v>
      </c>
      <c r="H39" s="31">
        <f t="shared" si="4"/>
        <v>1</v>
      </c>
      <c r="I39" s="6"/>
      <c r="J39" s="50"/>
      <c r="K39" s="40"/>
    </row>
    <row r="40" spans="1:11" ht="17.25" customHeight="1" hidden="1">
      <c r="A40" s="5" t="s">
        <v>60</v>
      </c>
      <c r="B40" s="97" t="s">
        <v>48</v>
      </c>
      <c r="C40" s="35">
        <f t="shared" si="5"/>
        <v>550.2</v>
      </c>
      <c r="D40" s="35">
        <f t="shared" si="5"/>
        <v>511.2</v>
      </c>
      <c r="E40" s="99">
        <f>D40/C40</f>
        <v>0.9291166848418756</v>
      </c>
      <c r="F40" s="80">
        <v>151.2</v>
      </c>
      <c r="G40" s="80">
        <v>151.2</v>
      </c>
      <c r="H40" s="31">
        <f t="shared" si="4"/>
        <v>1</v>
      </c>
      <c r="I40" s="6">
        <v>399</v>
      </c>
      <c r="J40" s="50">
        <v>360</v>
      </c>
      <c r="K40" s="40">
        <f>J40/I40</f>
        <v>0.9022556390977443</v>
      </c>
    </row>
    <row r="41" spans="1:11" ht="19.5" customHeight="1" hidden="1">
      <c r="A41" s="5" t="s">
        <v>63</v>
      </c>
      <c r="B41" s="97" t="s">
        <v>48</v>
      </c>
      <c r="C41" s="35">
        <f t="shared" si="5"/>
        <v>1000</v>
      </c>
      <c r="D41" s="35">
        <f t="shared" si="5"/>
        <v>1000</v>
      </c>
      <c r="E41" s="99">
        <f>D41/C41</f>
        <v>1</v>
      </c>
      <c r="F41" s="80">
        <v>0</v>
      </c>
      <c r="G41" s="80">
        <v>0</v>
      </c>
      <c r="H41" s="31" t="e">
        <f t="shared" si="4"/>
        <v>#DIV/0!</v>
      </c>
      <c r="I41" s="6">
        <v>1000</v>
      </c>
      <c r="J41" s="50">
        <v>1000</v>
      </c>
      <c r="K41" s="40">
        <f>J41/I41</f>
        <v>1</v>
      </c>
    </row>
    <row r="42" spans="1:11" ht="18" customHeight="1" hidden="1">
      <c r="A42" s="5"/>
      <c r="B42" s="97" t="s">
        <v>48</v>
      </c>
      <c r="C42" s="35">
        <f t="shared" si="5"/>
        <v>0</v>
      </c>
      <c r="D42" s="35">
        <f t="shared" si="5"/>
        <v>0</v>
      </c>
      <c r="E42" s="99"/>
      <c r="F42" s="80">
        <v>0</v>
      </c>
      <c r="G42" s="80">
        <v>0</v>
      </c>
      <c r="H42" s="31" t="e">
        <f t="shared" si="4"/>
        <v>#DIV/0!</v>
      </c>
      <c r="I42" s="6"/>
      <c r="J42" s="50"/>
      <c r="K42" s="40"/>
    </row>
    <row r="43" spans="1:11" ht="18" customHeight="1">
      <c r="A43" s="110" t="s">
        <v>73</v>
      </c>
      <c r="B43" s="111" t="s">
        <v>74</v>
      </c>
      <c r="C43" s="37"/>
      <c r="D43" s="37"/>
      <c r="E43" s="63"/>
      <c r="F43" s="112">
        <f>F44</f>
        <v>123.3</v>
      </c>
      <c r="G43" s="112">
        <f>G44</f>
        <v>44.7</v>
      </c>
      <c r="H43" s="63">
        <f t="shared" si="4"/>
        <v>0.3625304136253042</v>
      </c>
      <c r="I43" s="6"/>
      <c r="J43" s="50"/>
      <c r="K43" s="40"/>
    </row>
    <row r="44" spans="1:11" ht="18" customHeight="1">
      <c r="A44" s="5" t="s">
        <v>75</v>
      </c>
      <c r="B44" s="97" t="s">
        <v>76</v>
      </c>
      <c r="C44" s="35"/>
      <c r="D44" s="35"/>
      <c r="E44" s="99"/>
      <c r="F44" s="80">
        <v>123.3</v>
      </c>
      <c r="G44" s="80">
        <v>44.7</v>
      </c>
      <c r="H44" s="31">
        <f t="shared" si="4"/>
        <v>0.3625304136253042</v>
      </c>
      <c r="I44" s="6"/>
      <c r="J44" s="50"/>
      <c r="K44" s="40"/>
    </row>
    <row r="45" spans="1:11" s="45" customFormat="1" ht="18">
      <c r="A45" s="93" t="s">
        <v>40</v>
      </c>
      <c r="B45" s="94" t="s">
        <v>5</v>
      </c>
      <c r="C45" s="62" t="e">
        <f>#REF!+C50+C54+#REF!</f>
        <v>#REF!</v>
      </c>
      <c r="D45" s="62" t="e">
        <f>#REF!+D50+D54+#REF!</f>
        <v>#REF!</v>
      </c>
      <c r="E45" s="95" t="e">
        <f>D45/C45</f>
        <v>#REF!</v>
      </c>
      <c r="F45" s="96">
        <f>F50+F54</f>
        <v>1327.3</v>
      </c>
      <c r="G45" s="96">
        <f>G50+G54</f>
        <v>976.3</v>
      </c>
      <c r="H45" s="95">
        <f aca="true" t="shared" si="6" ref="H45:H54">G45/F45</f>
        <v>0.7355533790401567</v>
      </c>
      <c r="I45" s="37" t="e">
        <f>#REF!+I50+I54+#REF!</f>
        <v>#REF!</v>
      </c>
      <c r="J45" s="37" t="e">
        <f>#REF!+J50+J54+#REF!</f>
        <v>#REF!</v>
      </c>
      <c r="K45" s="63" t="e">
        <f>J45/I45</f>
        <v>#REF!</v>
      </c>
    </row>
    <row r="46" spans="1:11" s="20" customFormat="1" ht="18" customHeight="1" hidden="1">
      <c r="A46" s="5" t="s">
        <v>23</v>
      </c>
      <c r="B46" s="97" t="s">
        <v>6</v>
      </c>
      <c r="C46" s="35">
        <f aca="true" t="shared" si="7" ref="C46:D56">F46+I46</f>
        <v>156</v>
      </c>
      <c r="D46" s="35">
        <f t="shared" si="7"/>
        <v>156</v>
      </c>
      <c r="E46" s="31">
        <f>D46/C46</f>
        <v>1</v>
      </c>
      <c r="F46" s="79"/>
      <c r="G46" s="79"/>
      <c r="H46" s="95" t="e">
        <f t="shared" si="6"/>
        <v>#DIV/0!</v>
      </c>
      <c r="I46" s="6">
        <v>156</v>
      </c>
      <c r="J46" s="50">
        <v>156</v>
      </c>
      <c r="K46" s="63">
        <f>J46/I46</f>
        <v>1</v>
      </c>
    </row>
    <row r="47" spans="1:11" s="20" customFormat="1" ht="21" customHeight="1" hidden="1">
      <c r="A47" s="5" t="s">
        <v>45</v>
      </c>
      <c r="B47" s="100" t="s">
        <v>6</v>
      </c>
      <c r="C47" s="35">
        <f t="shared" si="7"/>
        <v>50</v>
      </c>
      <c r="D47" s="35">
        <f t="shared" si="7"/>
        <v>50</v>
      </c>
      <c r="E47" s="101">
        <v>1</v>
      </c>
      <c r="F47" s="102"/>
      <c r="G47" s="102"/>
      <c r="H47" s="95" t="e">
        <f t="shared" si="6"/>
        <v>#DIV/0!</v>
      </c>
      <c r="I47" s="64">
        <v>50</v>
      </c>
      <c r="J47" s="64">
        <v>50</v>
      </c>
      <c r="K47" s="63">
        <f>J47/I47</f>
        <v>1</v>
      </c>
    </row>
    <row r="48" spans="1:11" s="20" customFormat="1" ht="18" customHeight="1" hidden="1">
      <c r="A48" s="5" t="s">
        <v>53</v>
      </c>
      <c r="B48" s="97" t="s">
        <v>6</v>
      </c>
      <c r="C48" s="35">
        <f t="shared" si="7"/>
        <v>0</v>
      </c>
      <c r="D48" s="35">
        <f t="shared" si="7"/>
        <v>0</v>
      </c>
      <c r="E48" s="31" t="e">
        <f aca="true" t="shared" si="8" ref="E48:E56">D48/C48</f>
        <v>#DIV/0!</v>
      </c>
      <c r="F48" s="79"/>
      <c r="G48" s="79"/>
      <c r="H48" s="95" t="e">
        <f t="shared" si="6"/>
        <v>#DIV/0!</v>
      </c>
      <c r="I48" s="65"/>
      <c r="J48" s="50"/>
      <c r="K48" s="63"/>
    </row>
    <row r="49" spans="1:11" s="20" customFormat="1" ht="18" customHeight="1" hidden="1">
      <c r="A49" s="5" t="s">
        <v>54</v>
      </c>
      <c r="B49" s="97" t="s">
        <v>6</v>
      </c>
      <c r="C49" s="35">
        <f t="shared" si="7"/>
        <v>14</v>
      </c>
      <c r="D49" s="35">
        <f t="shared" si="7"/>
        <v>14</v>
      </c>
      <c r="E49" s="31">
        <f t="shared" si="8"/>
        <v>1</v>
      </c>
      <c r="F49" s="79"/>
      <c r="G49" s="79"/>
      <c r="H49" s="95" t="e">
        <f t="shared" si="6"/>
        <v>#DIV/0!</v>
      </c>
      <c r="I49" s="65">
        <v>14</v>
      </c>
      <c r="J49" s="50">
        <v>14</v>
      </c>
      <c r="K49" s="63"/>
    </row>
    <row r="50" spans="1:11" s="19" customFormat="1" ht="15.75">
      <c r="A50" s="5" t="s">
        <v>79</v>
      </c>
      <c r="B50" s="97" t="s">
        <v>8</v>
      </c>
      <c r="C50" s="98">
        <f t="shared" si="7"/>
        <v>18392.3</v>
      </c>
      <c r="D50" s="98">
        <f t="shared" si="7"/>
        <v>18375.3</v>
      </c>
      <c r="E50" s="31">
        <f t="shared" si="8"/>
        <v>0.999075700157131</v>
      </c>
      <c r="F50" s="80">
        <v>888.3</v>
      </c>
      <c r="G50" s="80">
        <v>884.3</v>
      </c>
      <c r="H50" s="31">
        <f t="shared" si="6"/>
        <v>0.9954970167736125</v>
      </c>
      <c r="I50" s="39">
        <f>I51+I52+I53</f>
        <v>17504</v>
      </c>
      <c r="J50" s="39">
        <f>J51+J52+J53</f>
        <v>17491</v>
      </c>
      <c r="K50" s="40">
        <f>J50/I50</f>
        <v>0.9992573126142597</v>
      </c>
    </row>
    <row r="51" spans="1:11" ht="21" customHeight="1" hidden="1">
      <c r="A51" s="5" t="s">
        <v>24</v>
      </c>
      <c r="B51" s="97" t="s">
        <v>8</v>
      </c>
      <c r="C51" s="98">
        <f t="shared" si="7"/>
        <v>16563</v>
      </c>
      <c r="D51" s="98">
        <f t="shared" si="7"/>
        <v>16550</v>
      </c>
      <c r="E51" s="31">
        <f t="shared" si="8"/>
        <v>0.9992151180341725</v>
      </c>
      <c r="F51" s="79"/>
      <c r="G51" s="79"/>
      <c r="H51" s="31" t="e">
        <f t="shared" si="6"/>
        <v>#DIV/0!</v>
      </c>
      <c r="I51" s="6">
        <v>16563</v>
      </c>
      <c r="J51" s="50">
        <v>16550</v>
      </c>
      <c r="K51" s="40">
        <f>J51/I51</f>
        <v>0.9992151180341725</v>
      </c>
    </row>
    <row r="52" spans="1:11" ht="16.5" customHeight="1" hidden="1">
      <c r="A52" s="5" t="s">
        <v>62</v>
      </c>
      <c r="B52" s="97"/>
      <c r="C52" s="98">
        <f t="shared" si="7"/>
        <v>267</v>
      </c>
      <c r="D52" s="98">
        <f t="shared" si="7"/>
        <v>267</v>
      </c>
      <c r="E52" s="31">
        <f t="shared" si="8"/>
        <v>1</v>
      </c>
      <c r="F52" s="79"/>
      <c r="G52" s="79"/>
      <c r="H52" s="31" t="e">
        <f t="shared" si="6"/>
        <v>#DIV/0!</v>
      </c>
      <c r="I52" s="6">
        <v>267</v>
      </c>
      <c r="J52" s="50">
        <v>267</v>
      </c>
      <c r="K52" s="40"/>
    </row>
    <row r="53" spans="1:11" ht="19.5" customHeight="1" hidden="1">
      <c r="A53" s="5" t="s">
        <v>25</v>
      </c>
      <c r="B53" s="97" t="s">
        <v>8</v>
      </c>
      <c r="C53" s="98">
        <f t="shared" si="7"/>
        <v>674</v>
      </c>
      <c r="D53" s="98">
        <f t="shared" si="7"/>
        <v>674</v>
      </c>
      <c r="E53" s="31">
        <f t="shared" si="8"/>
        <v>1</v>
      </c>
      <c r="F53" s="79"/>
      <c r="G53" s="79"/>
      <c r="H53" s="31" t="e">
        <f t="shared" si="6"/>
        <v>#DIV/0!</v>
      </c>
      <c r="I53" s="6">
        <v>674</v>
      </c>
      <c r="J53" s="50">
        <v>674</v>
      </c>
      <c r="K53" s="40">
        <f>J53/I53</f>
        <v>1</v>
      </c>
    </row>
    <row r="54" spans="1:11" s="19" customFormat="1" ht="15" customHeight="1">
      <c r="A54" s="5" t="s">
        <v>80</v>
      </c>
      <c r="B54" s="97" t="s">
        <v>50</v>
      </c>
      <c r="C54" s="98">
        <f t="shared" si="7"/>
        <v>6227</v>
      </c>
      <c r="D54" s="98">
        <f t="shared" si="7"/>
        <v>5851</v>
      </c>
      <c r="E54" s="31">
        <f t="shared" si="8"/>
        <v>0.9396177934800064</v>
      </c>
      <c r="F54" s="79">
        <v>439</v>
      </c>
      <c r="G54" s="79">
        <v>92</v>
      </c>
      <c r="H54" s="31">
        <f t="shared" si="6"/>
        <v>0.20956719817767655</v>
      </c>
      <c r="I54" s="39">
        <f>I55+I56</f>
        <v>5788</v>
      </c>
      <c r="J54" s="39">
        <f>J55+J56</f>
        <v>5759</v>
      </c>
      <c r="K54" s="40">
        <f>J54/I54</f>
        <v>0.9949896337249482</v>
      </c>
    </row>
    <row r="55" spans="1:11" s="19" customFormat="1" ht="15" customHeight="1" hidden="1">
      <c r="A55" s="5" t="s">
        <v>51</v>
      </c>
      <c r="B55" s="97" t="s">
        <v>50</v>
      </c>
      <c r="C55" s="98">
        <f t="shared" si="7"/>
        <v>895</v>
      </c>
      <c r="D55" s="98">
        <f t="shared" si="7"/>
        <v>895</v>
      </c>
      <c r="E55" s="31">
        <f t="shared" si="8"/>
        <v>1</v>
      </c>
      <c r="F55" s="79"/>
      <c r="G55" s="79"/>
      <c r="H55" s="103"/>
      <c r="I55" s="6">
        <v>895</v>
      </c>
      <c r="J55" s="50">
        <v>895</v>
      </c>
      <c r="K55" s="40">
        <f>J55/I55</f>
        <v>1</v>
      </c>
    </row>
    <row r="56" spans="1:11" s="19" customFormat="1" ht="15" customHeight="1" hidden="1">
      <c r="A56" s="5" t="s">
        <v>52</v>
      </c>
      <c r="B56" s="97" t="s">
        <v>50</v>
      </c>
      <c r="C56" s="98">
        <f t="shared" si="7"/>
        <v>5243</v>
      </c>
      <c r="D56" s="98">
        <f t="shared" si="7"/>
        <v>5214</v>
      </c>
      <c r="E56" s="31">
        <f t="shared" si="8"/>
        <v>0.9944688155636087</v>
      </c>
      <c r="F56" s="79">
        <v>350</v>
      </c>
      <c r="G56" s="79">
        <v>350</v>
      </c>
      <c r="H56" s="103">
        <f>G56/F56</f>
        <v>1</v>
      </c>
      <c r="I56" s="6">
        <v>4893</v>
      </c>
      <c r="J56" s="50">
        <v>4864</v>
      </c>
      <c r="K56" s="40">
        <f>J56/I56</f>
        <v>0.9940731657469855</v>
      </c>
    </row>
    <row r="57" spans="1:11" ht="18.75" customHeight="1" hidden="1">
      <c r="A57" s="5" t="s">
        <v>26</v>
      </c>
      <c r="B57" s="97" t="s">
        <v>9</v>
      </c>
      <c r="C57" s="98"/>
      <c r="D57" s="98"/>
      <c r="E57" s="31"/>
      <c r="F57" s="79"/>
      <c r="G57" s="80"/>
      <c r="H57" s="103"/>
      <c r="I57" s="6"/>
      <c r="J57" s="50"/>
      <c r="K57" s="40"/>
    </row>
    <row r="58" spans="1:11" ht="18.75" customHeight="1" hidden="1">
      <c r="A58" s="5" t="s">
        <v>27</v>
      </c>
      <c r="B58" s="97" t="s">
        <v>9</v>
      </c>
      <c r="C58" s="98">
        <f>F58+I58</f>
        <v>8246</v>
      </c>
      <c r="D58" s="98">
        <f>G58+J58</f>
        <v>8246</v>
      </c>
      <c r="E58" s="31">
        <f aca="true" t="shared" si="9" ref="E58:E63">D58/C58</f>
        <v>1</v>
      </c>
      <c r="F58" s="81">
        <v>8246</v>
      </c>
      <c r="G58" s="80">
        <v>8246</v>
      </c>
      <c r="H58" s="103">
        <f aca="true" t="shared" si="10" ref="H58:H63">G58/F58</f>
        <v>1</v>
      </c>
      <c r="I58" s="6"/>
      <c r="J58" s="50"/>
      <c r="K58" s="40"/>
    </row>
    <row r="59" spans="1:11" s="20" customFormat="1" ht="18" customHeight="1" hidden="1">
      <c r="A59" s="5" t="s">
        <v>28</v>
      </c>
      <c r="B59" s="97" t="s">
        <v>7</v>
      </c>
      <c r="C59" s="98">
        <f aca="true" t="shared" si="11" ref="C59:D63">F59+I59</f>
        <v>12156.5</v>
      </c>
      <c r="D59" s="35">
        <f t="shared" si="11"/>
        <v>12105</v>
      </c>
      <c r="E59" s="31">
        <f t="shared" si="9"/>
        <v>0.9957635832682105</v>
      </c>
      <c r="F59" s="79">
        <v>5100.5</v>
      </c>
      <c r="G59" s="79">
        <v>5094</v>
      </c>
      <c r="H59" s="103">
        <f t="shared" si="10"/>
        <v>0.998725615135771</v>
      </c>
      <c r="I59" s="6">
        <v>7056</v>
      </c>
      <c r="J59" s="50">
        <v>7011</v>
      </c>
      <c r="K59" s="46">
        <f>J59/I59</f>
        <v>0.9936224489795918</v>
      </c>
    </row>
    <row r="60" spans="1:11" s="20" customFormat="1" ht="18" customHeight="1" hidden="1">
      <c r="A60" s="5" t="s">
        <v>29</v>
      </c>
      <c r="B60" s="97" t="s">
        <v>7</v>
      </c>
      <c r="C60" s="98">
        <f t="shared" si="11"/>
        <v>112</v>
      </c>
      <c r="D60" s="35">
        <f t="shared" si="11"/>
        <v>111</v>
      </c>
      <c r="E60" s="31">
        <f t="shared" si="9"/>
        <v>0.9910714285714286</v>
      </c>
      <c r="F60" s="79">
        <v>112</v>
      </c>
      <c r="G60" s="79">
        <v>111</v>
      </c>
      <c r="H60" s="103">
        <f t="shared" si="10"/>
        <v>0.9910714285714286</v>
      </c>
      <c r="I60" s="6"/>
      <c r="J60" s="50"/>
      <c r="K60" s="46"/>
    </row>
    <row r="61" spans="1:11" s="20" customFormat="1" ht="18.75" customHeight="1" hidden="1">
      <c r="A61" s="5" t="s">
        <v>30</v>
      </c>
      <c r="B61" s="97" t="s">
        <v>7</v>
      </c>
      <c r="C61" s="98">
        <f t="shared" si="11"/>
        <v>5229</v>
      </c>
      <c r="D61" s="35">
        <f t="shared" si="11"/>
        <v>5216</v>
      </c>
      <c r="E61" s="31">
        <f t="shared" si="9"/>
        <v>0.9975138649837445</v>
      </c>
      <c r="F61" s="79">
        <v>5229</v>
      </c>
      <c r="G61" s="79">
        <v>5216</v>
      </c>
      <c r="H61" s="103">
        <f t="shared" si="10"/>
        <v>0.9975138649837445</v>
      </c>
      <c r="I61" s="6"/>
      <c r="J61" s="50"/>
      <c r="K61" s="46"/>
    </row>
    <row r="62" spans="1:11" s="20" customFormat="1" ht="17.25" customHeight="1" hidden="1">
      <c r="A62" s="5" t="s">
        <v>31</v>
      </c>
      <c r="B62" s="97" t="s">
        <v>7</v>
      </c>
      <c r="C62" s="98">
        <f t="shared" si="11"/>
        <v>948</v>
      </c>
      <c r="D62" s="35">
        <f t="shared" si="11"/>
        <v>948</v>
      </c>
      <c r="E62" s="31">
        <f t="shared" si="9"/>
        <v>1</v>
      </c>
      <c r="F62" s="79">
        <v>372</v>
      </c>
      <c r="G62" s="79">
        <v>372</v>
      </c>
      <c r="H62" s="103">
        <f t="shared" si="10"/>
        <v>1</v>
      </c>
      <c r="I62" s="6">
        <v>576</v>
      </c>
      <c r="J62" s="50">
        <v>576</v>
      </c>
      <c r="K62" s="46">
        <f>J62/I62</f>
        <v>1</v>
      </c>
    </row>
    <row r="63" spans="1:11" s="20" customFormat="1" ht="17.25" customHeight="1" hidden="1">
      <c r="A63" s="5" t="s">
        <v>61</v>
      </c>
      <c r="B63" s="97" t="s">
        <v>7</v>
      </c>
      <c r="C63" s="98">
        <f t="shared" si="11"/>
        <v>205</v>
      </c>
      <c r="D63" s="35">
        <f t="shared" si="11"/>
        <v>205</v>
      </c>
      <c r="E63" s="31">
        <f t="shared" si="9"/>
        <v>1</v>
      </c>
      <c r="F63" s="79">
        <v>100</v>
      </c>
      <c r="G63" s="79">
        <v>100</v>
      </c>
      <c r="H63" s="103">
        <f t="shared" si="10"/>
        <v>1</v>
      </c>
      <c r="I63" s="6">
        <v>105</v>
      </c>
      <c r="J63" s="50">
        <v>105</v>
      </c>
      <c r="K63" s="46">
        <f>J63/I63</f>
        <v>1</v>
      </c>
    </row>
    <row r="64" spans="1:11" ht="19.5" customHeight="1" hidden="1">
      <c r="A64" s="5"/>
      <c r="B64" s="104"/>
      <c r="C64" s="98"/>
      <c r="D64" s="98"/>
      <c r="E64" s="31"/>
      <c r="F64" s="80"/>
      <c r="G64" s="80"/>
      <c r="H64" s="95" t="e">
        <f>G64/F64</f>
        <v>#DIV/0!</v>
      </c>
      <c r="I64" s="35"/>
      <c r="J64" s="38"/>
      <c r="K64" s="44"/>
    </row>
    <row r="65" spans="1:11" ht="19.5" customHeight="1" hidden="1">
      <c r="A65" s="5"/>
      <c r="B65" s="104"/>
      <c r="C65" s="98"/>
      <c r="D65" s="98"/>
      <c r="E65" s="31"/>
      <c r="F65" s="80"/>
      <c r="G65" s="80"/>
      <c r="H65" s="95" t="e">
        <f>G65/F65</f>
        <v>#DIV/0!</v>
      </c>
      <c r="I65" s="35"/>
      <c r="J65" s="38"/>
      <c r="K65" s="44"/>
    </row>
    <row r="66" spans="1:11" s="52" customFormat="1" ht="19.5" customHeight="1" hidden="1">
      <c r="A66" s="51" t="s">
        <v>57</v>
      </c>
      <c r="B66" s="105" t="s">
        <v>55</v>
      </c>
      <c r="C66" s="106">
        <f>F66+I66</f>
        <v>19815</v>
      </c>
      <c r="D66" s="106">
        <f>G66+J66</f>
        <v>19686</v>
      </c>
      <c r="E66" s="107">
        <f>D66/C66</f>
        <v>0.9934897804693414</v>
      </c>
      <c r="F66" s="82"/>
      <c r="G66" s="82"/>
      <c r="H66" s="95" t="e">
        <f>G66/F66</f>
        <v>#DIV/0!</v>
      </c>
      <c r="I66" s="53">
        <v>19815</v>
      </c>
      <c r="J66" s="54">
        <v>19686</v>
      </c>
      <c r="K66" s="68">
        <f>J66/I66</f>
        <v>0.9934897804693414</v>
      </c>
    </row>
    <row r="67" spans="1:11" s="45" customFormat="1" ht="18.75" customHeight="1">
      <c r="A67" s="108" t="s">
        <v>41</v>
      </c>
      <c r="B67" s="109"/>
      <c r="C67" s="66" t="e">
        <f>C24+#REF!+#REF!+#REF!+C45+#REF!+#REF!+#REF!+#REF!+#REF!</f>
        <v>#REF!</v>
      </c>
      <c r="D67" s="66" t="e">
        <f>D24+#REF!+#REF!+#REF!+D45+#REF!+#REF!+#REF!+#REF!+#REF!</f>
        <v>#REF!</v>
      </c>
      <c r="E67" s="67" t="e">
        <f>D67/C67</f>
        <v>#REF!</v>
      </c>
      <c r="F67" s="84">
        <f>F24+F45+F43</f>
        <v>3094.8</v>
      </c>
      <c r="G67" s="84">
        <f>G24+G45+G43</f>
        <v>1947.3</v>
      </c>
      <c r="H67" s="95">
        <f>G67/F67</f>
        <v>0.6292167506785575</v>
      </c>
      <c r="I67" s="66" t="e">
        <f>I24+#REF!+#REF!+I45+#REF!+#REF!+#REF!</f>
        <v>#REF!</v>
      </c>
      <c r="J67" s="66" t="e">
        <f>J24+#REF!+#REF!+J45+#REF!+#REF!+#REF!</f>
        <v>#REF!</v>
      </c>
      <c r="K67" s="67" t="e">
        <f>J67/I67</f>
        <v>#REF!</v>
      </c>
    </row>
    <row r="68" spans="1:11" s="20" customFormat="1" ht="31.5" hidden="1">
      <c r="A68" s="23" t="s">
        <v>1</v>
      </c>
      <c r="B68" s="8"/>
      <c r="C68" s="39" t="e">
        <f>F68+I68</f>
        <v>#REF!</v>
      </c>
      <c r="D68" s="39" t="e">
        <f>G68+J68</f>
        <v>#REF!</v>
      </c>
      <c r="E68" s="40"/>
      <c r="F68" s="24">
        <f>F19-F67</f>
        <v>274328.2</v>
      </c>
      <c r="G68" s="24">
        <f>G19-G67</f>
        <v>276700.7</v>
      </c>
      <c r="H68" s="31"/>
      <c r="I68" s="24" t="e">
        <f>I19-I67</f>
        <v>#REF!</v>
      </c>
      <c r="J68" s="24" t="e">
        <f>J19-J67</f>
        <v>#REF!</v>
      </c>
      <c r="K68" s="30"/>
    </row>
    <row r="69" spans="1:11" s="20" customFormat="1" ht="3" customHeight="1" hidden="1">
      <c r="A69" s="23"/>
      <c r="B69" s="8"/>
      <c r="C69" s="4"/>
      <c r="D69" s="4"/>
      <c r="E69" s="29"/>
      <c r="F69" s="24"/>
      <c r="G69" s="24"/>
      <c r="H69" s="32"/>
      <c r="I69" s="24"/>
      <c r="J69" s="24"/>
      <c r="K69" s="29"/>
    </row>
    <row r="70" spans="1:11" ht="18" customHeight="1" hidden="1">
      <c r="A70" s="10" t="s">
        <v>58</v>
      </c>
      <c r="B70" s="11"/>
      <c r="C70" s="6">
        <f>F70+I70</f>
        <v>1900</v>
      </c>
      <c r="D70" s="6">
        <f>G70+J70</f>
        <v>0</v>
      </c>
      <c r="E70" s="6">
        <f>H70+K70</f>
        <v>-1900</v>
      </c>
      <c r="F70" s="9">
        <v>1900</v>
      </c>
      <c r="G70" s="9"/>
      <c r="H70" s="9">
        <f>G70-F70</f>
        <v>-1900</v>
      </c>
      <c r="I70" s="9"/>
      <c r="J70" s="26"/>
      <c r="K70" s="29"/>
    </row>
    <row r="71" spans="1:11" ht="16.5" customHeight="1" hidden="1">
      <c r="A71" s="10" t="s">
        <v>59</v>
      </c>
      <c r="B71" s="11"/>
      <c r="C71" s="6">
        <f>F71+I71</f>
        <v>1610</v>
      </c>
      <c r="D71" s="6">
        <f>G71+J71</f>
        <v>0</v>
      </c>
      <c r="E71" s="6">
        <f>D71-C71</f>
        <v>-1610</v>
      </c>
      <c r="F71" s="9">
        <v>1610</v>
      </c>
      <c r="G71" s="9"/>
      <c r="H71" s="9">
        <f>G71-F71</f>
        <v>-1610</v>
      </c>
      <c r="I71" s="9"/>
      <c r="J71" s="26"/>
      <c r="K71" s="29"/>
    </row>
    <row r="72" spans="1:11" ht="28.5" customHeight="1" hidden="1">
      <c r="A72" s="7" t="s">
        <v>12</v>
      </c>
      <c r="B72" s="27"/>
      <c r="C72" s="36">
        <f>F72+I72</f>
        <v>4390</v>
      </c>
      <c r="D72" s="36">
        <f>G72+J72</f>
        <v>3329</v>
      </c>
      <c r="E72" s="36">
        <f>D72-C72</f>
        <v>-1061</v>
      </c>
      <c r="F72" s="9">
        <v>4390</v>
      </c>
      <c r="G72" s="9">
        <v>3329</v>
      </c>
      <c r="H72" s="9">
        <f>G72-F72</f>
        <v>-1061</v>
      </c>
      <c r="I72" s="9"/>
      <c r="J72" s="26"/>
      <c r="K72" s="32"/>
    </row>
    <row r="73" spans="1:11" ht="15.75" hidden="1">
      <c r="A73" s="28" t="s">
        <v>19</v>
      </c>
      <c r="B73" s="11" t="s">
        <v>11</v>
      </c>
      <c r="C73" s="4">
        <f aca="true" t="shared" si="12" ref="C73:H73">SUM(C70:C72)</f>
        <v>7900</v>
      </c>
      <c r="D73" s="4">
        <f t="shared" si="12"/>
        <v>3329</v>
      </c>
      <c r="E73" s="4">
        <f t="shared" si="12"/>
        <v>-4571</v>
      </c>
      <c r="F73" s="4">
        <f t="shared" si="12"/>
        <v>7900</v>
      </c>
      <c r="G73" s="4">
        <f t="shared" si="12"/>
        <v>3329</v>
      </c>
      <c r="H73" s="4">
        <f t="shared" si="12"/>
        <v>-4571</v>
      </c>
      <c r="I73" s="4"/>
      <c r="J73" s="25"/>
      <c r="K73" s="29"/>
    </row>
    <row r="74" spans="1:11" s="34" customFormat="1" ht="15.75">
      <c r="A74" s="12"/>
      <c r="B74" s="13"/>
      <c r="C74" s="14"/>
      <c r="D74" s="14"/>
      <c r="E74" s="14"/>
      <c r="F74" s="14"/>
      <c r="G74" s="14"/>
      <c r="H74" s="14"/>
      <c r="I74" s="14"/>
      <c r="J74" s="14"/>
      <c r="K74" s="14"/>
    </row>
    <row r="75" spans="1:11" ht="18.75">
      <c r="A75" s="114"/>
      <c r="B75" s="114"/>
      <c r="C75" s="114"/>
      <c r="D75" s="114"/>
      <c r="E75" s="114"/>
      <c r="F75" s="114"/>
      <c r="G75" s="114"/>
      <c r="H75" s="114"/>
      <c r="I75" s="114"/>
      <c r="J75" s="114"/>
      <c r="K75" s="14"/>
    </row>
    <row r="76" ht="15">
      <c r="A76" s="15"/>
    </row>
  </sheetData>
  <sheetProtection/>
  <mergeCells count="10">
    <mergeCell ref="A5:H5"/>
    <mergeCell ref="A6:H6"/>
    <mergeCell ref="A75:J75"/>
    <mergeCell ref="A4:K4"/>
    <mergeCell ref="A9:H9"/>
    <mergeCell ref="A10:H10"/>
    <mergeCell ref="A11:H11"/>
    <mergeCell ref="A13:A14"/>
    <mergeCell ref="F13:H13"/>
    <mergeCell ref="I13:K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№2 к постановлению №72 от 10.09.2015 года</dc:title>
  <dc:subject/>
  <dc:creator>Сафина Н Р</dc:creator>
  <cp:keywords/>
  <dc:description/>
  <cp:lastModifiedBy>компьютер</cp:lastModifiedBy>
  <cp:lastPrinted>2015-04-23T13:03:17Z</cp:lastPrinted>
  <dcterms:created xsi:type="dcterms:W3CDTF">2006-02-17T05:10:58Z</dcterms:created>
  <dcterms:modified xsi:type="dcterms:W3CDTF">2015-11-05T09:48:15Z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XXJ7TYMEEKJ2-7650-240</vt:lpwstr>
  </property>
  <property fmtid="{D5CDD505-2E9C-101B-9397-08002B2CF9AE}" pid="4" name="_dlc_DocIdItemGu">
    <vt:lpwstr>3a552105-09fe-42ac-a05d-fc7b0330eea6</vt:lpwstr>
  </property>
  <property fmtid="{D5CDD505-2E9C-101B-9397-08002B2CF9AE}" pid="5" name="_dlc_DocIdU">
    <vt:lpwstr>https://vip.gov.mari.ru/mturek/sp_hlebnikovo/_layouts/DocIdRedir.aspx?ID=XXJ7TYMEEKJ2-7650-240, XXJ7TYMEEKJ2-7650-240</vt:lpwstr>
  </property>
  <property fmtid="{D5CDD505-2E9C-101B-9397-08002B2CF9AE}" pid="6" name="Описан">
    <vt:lpwstr/>
  </property>
  <property fmtid="{D5CDD505-2E9C-101B-9397-08002B2CF9AE}" pid="7" name="Г">
    <vt:lpwstr>2015 год</vt:lpwstr>
  </property>
</Properties>
</file>