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<sst xmlns="http://schemas.openxmlformats.org/spreadsheetml/2006/main" count="124" uniqueCount="98">
  <si>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</si>
  <si>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</si>
  <si>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</si>
  <si>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</si>
  <si>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</si>
  <si>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</si>
  <si>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</si>
  <si>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</si>
  <si>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</si>
  <si>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</si>
  <si>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</si>
  <si>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</si>
  <si>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</si>
  <si>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</si>
  <si>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</si>
  <si>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</si>
  <si>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</si>
  <si>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</si>
  <si>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</si>
  <si>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</si>
  <si>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</si>
  <si>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</si>
  <si>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</si>
  <si>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</si>
  <si>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</si>
  <si>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</si>
  <si>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</si>
  <si>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</si>
  <si>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</si>
  <si>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</si>
  <si>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</si>
  <si>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</si>
  <si>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</si>
  <si>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</si>
  <si>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</si>
  <si>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</si>
  <si>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</si>
  <si>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</si>
  <si>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</si>
  <si>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</si>
  <si>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</si>
  <si>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</si>
  <si>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</si>
  <si>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</si>
  <si>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</si>
  <si>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</si>
  <si>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</si>
  <si>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</si>
  <si>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</si>
  <si>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</si>
  <si>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</si>
  <si>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</si>
  <si>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</si>
  <si>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</si>
  <si>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</si>
  <si>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</si>
  <si>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</si>
  <si>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</si>
  <si>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</si>
  <si>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</si>
  <si>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</si>
  <si>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</si>
  <si>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</si>
  <si>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</si>
  <si>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</si>
  <si>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</si>
  <si>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</si>
  <si>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</si>
  <si>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</si>
  <si>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</si>
  <si>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</si>
  <si>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</si>
  <si>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</si>
  <si>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</si>
  <si>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</si>
  <si>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</si>
  <si>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</si>
  <si>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</si>
  <si>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</si>
  <si>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</si>
  <si>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</si>
  <si>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</si>
  <si>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</si>
  <si>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</si>
  <si>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</si>
  <si>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</si>
  <si>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</si>
  <si>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</si>
  <si>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</si>
  <si>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</si>
  <si>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</si>
  <si>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</si>
  <si>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за 1 квартал  2019 год</t>
  </si>
  <si>
    <t>Обеспечение проведения выборов и референдумов</t>
  </si>
  <si>
    <t>0107</t>
  </si>
  <si>
    <t>№ 20        от 23 мая  2019 года</t>
  </si>
  <si>
    <t>МО"Хлебниковское сельское поселение" за I квартал  2019 год"</t>
  </si>
  <si>
    <t xml:space="preserve">к gостановлению администрации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</si>
</sst>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5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59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97</v>
      </c>
      <c r="C2" s="84"/>
      <c r="D2" s="84"/>
      <c r="E2" s="84"/>
      <c r="F2" s="84"/>
      <c r="G2" s="84"/>
      <c r="H2" s="85"/>
    </row>
    <row r="3" spans="2:8" ht="12.75" customHeight="1">
      <c r="B3" s="84" t="s">
        <v>70</v>
      </c>
      <c r="C3" s="84"/>
      <c r="D3" s="84"/>
      <c r="E3" s="84"/>
      <c r="F3" s="84"/>
      <c r="G3" s="84"/>
      <c r="H3" s="85"/>
    </row>
    <row r="4" spans="1:11" ht="18" customHeight="1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121" t="s">
        <v>96</v>
      </c>
      <c r="B5" s="121"/>
      <c r="C5" s="121"/>
      <c r="D5" s="121"/>
      <c r="E5" s="121"/>
      <c r="F5" s="121"/>
      <c r="G5" s="121"/>
      <c r="H5" s="121"/>
      <c r="I5" s="83"/>
      <c r="J5" s="83"/>
      <c r="K5" s="83"/>
    </row>
    <row r="6" spans="1:11" ht="18" customHeight="1">
      <c r="A6" s="121" t="s">
        <v>95</v>
      </c>
      <c r="B6" s="121"/>
      <c r="C6" s="121"/>
      <c r="D6" s="121"/>
      <c r="E6" s="121"/>
      <c r="F6" s="121"/>
      <c r="G6" s="121"/>
      <c r="H6" s="121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23" t="s">
        <v>58</v>
      </c>
      <c r="B9" s="123"/>
      <c r="C9" s="123"/>
      <c r="D9" s="123"/>
      <c r="E9" s="123"/>
      <c r="F9" s="123"/>
      <c r="G9" s="123"/>
      <c r="H9" s="123"/>
      <c r="I9" s="73"/>
      <c r="J9" s="73"/>
      <c r="K9" s="73"/>
    </row>
    <row r="10" spans="1:11" ht="18" customHeight="1">
      <c r="A10" s="123" t="s">
        <v>71</v>
      </c>
      <c r="B10" s="123"/>
      <c r="C10" s="123"/>
      <c r="D10" s="123"/>
      <c r="E10" s="123"/>
      <c r="F10" s="123"/>
      <c r="G10" s="123"/>
      <c r="H10" s="123"/>
      <c r="I10" s="73"/>
      <c r="J10" s="73"/>
      <c r="K10" s="73"/>
    </row>
    <row r="11" spans="1:11" ht="18" customHeight="1">
      <c r="A11" s="123" t="s">
        <v>92</v>
      </c>
      <c r="B11" s="123"/>
      <c r="C11" s="123"/>
      <c r="D11" s="123"/>
      <c r="E11" s="123"/>
      <c r="F11" s="123"/>
      <c r="G11" s="123"/>
      <c r="H11" s="123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4" t="s">
        <v>0</v>
      </c>
      <c r="B13" s="3"/>
      <c r="C13" s="74" t="s">
        <v>12</v>
      </c>
      <c r="D13" s="75"/>
      <c r="E13" s="76"/>
      <c r="F13" s="125" t="s">
        <v>13</v>
      </c>
      <c r="G13" s="126"/>
      <c r="H13" s="127"/>
      <c r="I13" s="128" t="s">
        <v>14</v>
      </c>
      <c r="J13" s="128"/>
      <c r="K13" s="128"/>
    </row>
    <row r="14" spans="1:11" s="14" customFormat="1" ht="66" customHeight="1">
      <c r="A14" s="124"/>
      <c r="B14" s="80" t="s">
        <v>82</v>
      </c>
      <c r="C14" s="78" t="s">
        <v>16</v>
      </c>
      <c r="D14" s="81" t="s">
        <v>15</v>
      </c>
      <c r="E14" s="78" t="s">
        <v>20</v>
      </c>
      <c r="F14" s="78" t="s">
        <v>83</v>
      </c>
      <c r="G14" s="78" t="s">
        <v>84</v>
      </c>
      <c r="H14" s="78" t="s">
        <v>20</v>
      </c>
      <c r="I14" s="15" t="s">
        <v>16</v>
      </c>
      <c r="J14" s="15" t="s">
        <v>15</v>
      </c>
      <c r="K14" s="15" t="s">
        <v>20</v>
      </c>
    </row>
    <row r="15" spans="1:11" s="14" customFormat="1" ht="13.5" customHeight="1">
      <c r="A15" s="2">
        <v>1</v>
      </c>
      <c r="B15" s="20" t="s">
        <v>19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36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37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38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17</v>
      </c>
      <c r="B19" s="41" t="s">
        <v>10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6" t="s">
        <v>3</v>
      </c>
      <c r="B24" s="87" t="s">
        <v>2</v>
      </c>
      <c r="C24" s="88" t="e">
        <f>#REF!+#REF!+C25+#REF!+#REF!+#REF!+#REF!+#REF!+C28</f>
        <v>#REF!</v>
      </c>
      <c r="D24" s="88" t="e">
        <f>#REF!+#REF!+D25+#REF!+#REF!+#REF!+#REF!+#REF!+D28</f>
        <v>#REF!</v>
      </c>
      <c r="E24" s="89" t="e">
        <f aca="true" t="shared" si="0" ref="E24:E33">D24/C24</f>
        <v>#REF!</v>
      </c>
      <c r="F24" s="90">
        <f>F25+F27+F28+F26</f>
        <v>1634.2</v>
      </c>
      <c r="G24" s="90">
        <f>G25+G27+G28</f>
        <v>517.8</v>
      </c>
      <c r="H24" s="90">
        <f>G24/F24*100</f>
        <v>31.685228246236687</v>
      </c>
      <c r="I24" s="60" t="e">
        <f>#REF!+#REF!+I25+#REF!+#REF!+#REF!+#REF!+I28</f>
        <v>#REF!</v>
      </c>
      <c r="J24" s="60" t="e">
        <f>#REF!+#REF!+J25+#REF!+#REF!+#REF!+#REF!+J28</f>
        <v>#REF!</v>
      </c>
      <c r="K24" s="70" t="e">
        <f>J24/I24</f>
        <v>#REF!</v>
      </c>
    </row>
    <row r="25" spans="1:11" s="19" customFormat="1" ht="15.75">
      <c r="A25" s="91" t="s">
        <v>65</v>
      </c>
      <c r="B25" s="92" t="s">
        <v>4</v>
      </c>
      <c r="C25" s="93" t="e">
        <f>F25+I25</f>
        <v>#REF!</v>
      </c>
      <c r="D25" s="93" t="e">
        <f>G25+J25</f>
        <v>#REF!</v>
      </c>
      <c r="E25" s="94" t="e">
        <f t="shared" si="0"/>
        <v>#REF!</v>
      </c>
      <c r="F25" s="95">
        <v>1591.2</v>
      </c>
      <c r="G25" s="95">
        <v>509</v>
      </c>
      <c r="H25" s="110">
        <f aca="true" t="shared" si="1" ref="H25:H71">G25/F25*100</f>
        <v>31.988436400201103</v>
      </c>
      <c r="I25" s="38" t="e">
        <f>#REF!</f>
        <v>#REF!</v>
      </c>
      <c r="J25" s="38" t="e">
        <f>#REF!</f>
        <v>#REF!</v>
      </c>
      <c r="K25" s="71" t="e">
        <f>J25/I25</f>
        <v>#REF!</v>
      </c>
    </row>
    <row r="26" spans="1:11" s="19" customFormat="1" ht="31.5">
      <c r="A26" s="91" t="s">
        <v>93</v>
      </c>
      <c r="B26" s="92" t="s">
        <v>94</v>
      </c>
      <c r="C26" s="93"/>
      <c r="D26" s="93"/>
      <c r="E26" s="94"/>
      <c r="F26" s="95">
        <v>20</v>
      </c>
      <c r="G26" s="95">
        <v>0</v>
      </c>
      <c r="H26" s="110">
        <f t="shared" si="1"/>
        <v>0</v>
      </c>
      <c r="I26" s="38"/>
      <c r="J26" s="38"/>
      <c r="K26" s="71"/>
    </row>
    <row r="27" spans="1:11" ht="15.75">
      <c r="A27" s="91" t="s">
        <v>62</v>
      </c>
      <c r="B27" s="92" t="s">
        <v>63</v>
      </c>
      <c r="C27" s="93"/>
      <c r="D27" s="93"/>
      <c r="E27" s="94"/>
      <c r="F27" s="95">
        <v>10</v>
      </c>
      <c r="G27" s="95">
        <v>0</v>
      </c>
      <c r="H27" s="110">
        <f t="shared" si="1"/>
        <v>0</v>
      </c>
      <c r="I27" s="5"/>
      <c r="J27" s="49"/>
      <c r="K27" s="71"/>
    </row>
    <row r="28" spans="1:11" s="18" customFormat="1" ht="15" customHeight="1">
      <c r="A28" s="91" t="s">
        <v>64</v>
      </c>
      <c r="B28" s="92" t="s">
        <v>61</v>
      </c>
      <c r="C28" s="93">
        <f aca="true" t="shared" si="2" ref="C28:D33">F28+I28</f>
        <v>335</v>
      </c>
      <c r="D28" s="93">
        <f t="shared" si="2"/>
        <v>330.8</v>
      </c>
      <c r="E28" s="94">
        <f t="shared" si="0"/>
        <v>0.9874626865671642</v>
      </c>
      <c r="F28" s="95">
        <v>13</v>
      </c>
      <c r="G28" s="95">
        <v>8.8</v>
      </c>
      <c r="H28" s="110">
        <f t="shared" si="1"/>
        <v>67.6923076923077</v>
      </c>
      <c r="I28" s="38">
        <f>SUM(I29:I33)</f>
        <v>322</v>
      </c>
      <c r="J28" s="38">
        <f>SUM(J29:J33)</f>
        <v>322</v>
      </c>
      <c r="K28" s="71">
        <f>J28/I28</f>
        <v>1</v>
      </c>
    </row>
    <row r="29" spans="1:11" ht="18.75" customHeight="1" hidden="1">
      <c r="A29" s="91" t="s">
        <v>33</v>
      </c>
      <c r="B29" s="92" t="s">
        <v>41</v>
      </c>
      <c r="C29" s="93">
        <f t="shared" si="2"/>
        <v>0</v>
      </c>
      <c r="D29" s="93">
        <f t="shared" si="2"/>
        <v>0</v>
      </c>
      <c r="E29" s="89" t="e">
        <f t="shared" si="0"/>
        <v>#DIV/0!</v>
      </c>
      <c r="F29" s="95">
        <v>0</v>
      </c>
      <c r="G29" s="95"/>
      <c r="H29" s="90" t="e">
        <f t="shared" si="1"/>
        <v>#DIV/0!</v>
      </c>
      <c r="I29" s="5"/>
      <c r="J29" s="49"/>
      <c r="K29" s="71"/>
    </row>
    <row r="30" spans="1:11" ht="18.75" customHeight="1" hidden="1">
      <c r="A30" s="91" t="s">
        <v>32</v>
      </c>
      <c r="B30" s="92" t="s">
        <v>41</v>
      </c>
      <c r="C30" s="93">
        <f t="shared" si="2"/>
        <v>302</v>
      </c>
      <c r="D30" s="93">
        <f t="shared" si="2"/>
        <v>302</v>
      </c>
      <c r="E30" s="89">
        <f t="shared" si="0"/>
        <v>1</v>
      </c>
      <c r="F30" s="95">
        <v>302</v>
      </c>
      <c r="G30" s="95">
        <v>302</v>
      </c>
      <c r="H30" s="90">
        <f t="shared" si="1"/>
        <v>100</v>
      </c>
      <c r="I30" s="5"/>
      <c r="J30" s="49"/>
      <c r="K30" s="71"/>
    </row>
    <row r="31" spans="1:11" ht="18" customHeight="1" hidden="1">
      <c r="A31" s="91" t="s">
        <v>31</v>
      </c>
      <c r="B31" s="92" t="s">
        <v>41</v>
      </c>
      <c r="C31" s="93">
        <f t="shared" si="2"/>
        <v>33</v>
      </c>
      <c r="D31" s="93">
        <f t="shared" si="2"/>
        <v>33</v>
      </c>
      <c r="E31" s="89">
        <f t="shared" si="0"/>
        <v>1</v>
      </c>
      <c r="F31" s="95">
        <v>33</v>
      </c>
      <c r="G31" s="95">
        <v>33</v>
      </c>
      <c r="H31" s="90">
        <f t="shared" si="1"/>
        <v>100</v>
      </c>
      <c r="I31" s="5"/>
      <c r="J31" s="49"/>
      <c r="K31" s="71"/>
    </row>
    <row r="32" spans="1:11" ht="18" customHeight="1" hidden="1">
      <c r="A32" s="91" t="s">
        <v>30</v>
      </c>
      <c r="B32" s="92" t="s">
        <v>41</v>
      </c>
      <c r="C32" s="93">
        <f t="shared" si="2"/>
        <v>2603.7</v>
      </c>
      <c r="D32" s="93">
        <f t="shared" si="2"/>
        <v>2594</v>
      </c>
      <c r="E32" s="89">
        <f t="shared" si="0"/>
        <v>0.9962745323962054</v>
      </c>
      <c r="F32" s="95">
        <v>2281.7</v>
      </c>
      <c r="G32" s="95">
        <v>2272</v>
      </c>
      <c r="H32" s="90">
        <f t="shared" si="1"/>
        <v>99.57487838015516</v>
      </c>
      <c r="I32" s="5">
        <v>322</v>
      </c>
      <c r="J32" s="49">
        <v>322</v>
      </c>
      <c r="K32" s="71">
        <f>J32/I32</f>
        <v>1</v>
      </c>
    </row>
    <row r="33" spans="1:11" ht="18" customHeight="1" hidden="1">
      <c r="A33" s="91" t="s">
        <v>40</v>
      </c>
      <c r="B33" s="92" t="s">
        <v>41</v>
      </c>
      <c r="C33" s="93">
        <f t="shared" si="2"/>
        <v>864</v>
      </c>
      <c r="D33" s="93">
        <f t="shared" si="2"/>
        <v>864</v>
      </c>
      <c r="E33" s="89">
        <f t="shared" si="0"/>
        <v>1</v>
      </c>
      <c r="F33" s="95">
        <v>864</v>
      </c>
      <c r="G33" s="95">
        <v>864</v>
      </c>
      <c r="H33" s="90">
        <f t="shared" si="1"/>
        <v>100</v>
      </c>
      <c r="I33" s="5"/>
      <c r="J33" s="49"/>
      <c r="K33" s="71"/>
    </row>
    <row r="34" spans="1:11" ht="15.75" customHeight="1" hidden="1">
      <c r="A34" s="91" t="s">
        <v>50</v>
      </c>
      <c r="B34" s="92" t="s">
        <v>42</v>
      </c>
      <c r="C34" s="93">
        <f aca="true" t="shared" si="3" ref="C34:D38">F34+I34</f>
        <v>30</v>
      </c>
      <c r="D34" s="93">
        <f t="shared" si="3"/>
        <v>30</v>
      </c>
      <c r="E34" s="94">
        <f>D34/C34</f>
        <v>1</v>
      </c>
      <c r="F34" s="95">
        <v>30</v>
      </c>
      <c r="G34" s="95">
        <v>30</v>
      </c>
      <c r="H34" s="90">
        <f t="shared" si="1"/>
        <v>100</v>
      </c>
      <c r="I34" s="5"/>
      <c r="J34" s="49"/>
      <c r="K34" s="39"/>
    </row>
    <row r="35" spans="1:11" ht="15.75" customHeight="1" hidden="1">
      <c r="A35" s="91" t="s">
        <v>43</v>
      </c>
      <c r="B35" s="92" t="s">
        <v>42</v>
      </c>
      <c r="C35" s="93">
        <f t="shared" si="3"/>
        <v>73</v>
      </c>
      <c r="D35" s="93">
        <f t="shared" si="3"/>
        <v>73</v>
      </c>
      <c r="E35" s="94">
        <f>D35/C35</f>
        <v>1</v>
      </c>
      <c r="F35" s="95">
        <v>73</v>
      </c>
      <c r="G35" s="95">
        <v>73</v>
      </c>
      <c r="H35" s="90">
        <f t="shared" si="1"/>
        <v>100</v>
      </c>
      <c r="I35" s="5"/>
      <c r="J35" s="49"/>
      <c r="K35" s="39"/>
    </row>
    <row r="36" spans="1:11" ht="17.25" customHeight="1" hidden="1">
      <c r="A36" s="91" t="s">
        <v>54</v>
      </c>
      <c r="B36" s="92" t="s">
        <v>42</v>
      </c>
      <c r="C36" s="93">
        <f t="shared" si="3"/>
        <v>550.2</v>
      </c>
      <c r="D36" s="93">
        <f t="shared" si="3"/>
        <v>511.2</v>
      </c>
      <c r="E36" s="94">
        <f>D36/C36</f>
        <v>0.9291166848418756</v>
      </c>
      <c r="F36" s="95">
        <v>151.2</v>
      </c>
      <c r="G36" s="95">
        <v>151.2</v>
      </c>
      <c r="H36" s="90">
        <f t="shared" si="1"/>
        <v>100</v>
      </c>
      <c r="I36" s="5">
        <v>399</v>
      </c>
      <c r="J36" s="49">
        <v>360</v>
      </c>
      <c r="K36" s="39">
        <f>J36/I36</f>
        <v>0.9022556390977443</v>
      </c>
    </row>
    <row r="37" spans="1:11" ht="19.5" customHeight="1" hidden="1">
      <c r="A37" s="91" t="s">
        <v>57</v>
      </c>
      <c r="B37" s="92" t="s">
        <v>42</v>
      </c>
      <c r="C37" s="93">
        <f t="shared" si="3"/>
        <v>1000</v>
      </c>
      <c r="D37" s="93">
        <f t="shared" si="3"/>
        <v>1000</v>
      </c>
      <c r="E37" s="94">
        <f>D37/C37</f>
        <v>1</v>
      </c>
      <c r="F37" s="95">
        <v>0</v>
      </c>
      <c r="G37" s="95">
        <v>0</v>
      </c>
      <c r="H37" s="90" t="e">
        <f t="shared" si="1"/>
        <v>#DIV/0!</v>
      </c>
      <c r="I37" s="5">
        <v>1000</v>
      </c>
      <c r="J37" s="49">
        <v>1000</v>
      </c>
      <c r="K37" s="39">
        <f>J37/I37</f>
        <v>1</v>
      </c>
    </row>
    <row r="38" spans="1:11" ht="18" customHeight="1" hidden="1">
      <c r="A38" s="91"/>
      <c r="B38" s="92" t="s">
        <v>42</v>
      </c>
      <c r="C38" s="93">
        <f t="shared" si="3"/>
        <v>0</v>
      </c>
      <c r="D38" s="93">
        <f t="shared" si="3"/>
        <v>0</v>
      </c>
      <c r="E38" s="94"/>
      <c r="F38" s="95">
        <v>0</v>
      </c>
      <c r="G38" s="95">
        <v>0</v>
      </c>
      <c r="H38" s="90" t="e">
        <f t="shared" si="1"/>
        <v>#DIV/0!</v>
      </c>
      <c r="I38" s="5"/>
      <c r="J38" s="49"/>
      <c r="K38" s="39"/>
    </row>
    <row r="39" spans="1:11" ht="18" customHeight="1">
      <c r="A39" s="96" t="s">
        <v>66</v>
      </c>
      <c r="B39" s="97" t="s">
        <v>67</v>
      </c>
      <c r="C39" s="98"/>
      <c r="D39" s="98"/>
      <c r="E39" s="99"/>
      <c r="F39" s="100">
        <f>F40</f>
        <v>201</v>
      </c>
      <c r="G39" s="100">
        <f>G40</f>
        <v>45.6</v>
      </c>
      <c r="H39" s="90">
        <f t="shared" si="1"/>
        <v>22.686567164179106</v>
      </c>
      <c r="I39" s="5"/>
      <c r="J39" s="49"/>
      <c r="K39" s="39"/>
    </row>
    <row r="40" spans="1:11" ht="18" customHeight="1">
      <c r="A40" s="91" t="s">
        <v>68</v>
      </c>
      <c r="B40" s="92" t="s">
        <v>69</v>
      </c>
      <c r="C40" s="93"/>
      <c r="D40" s="93"/>
      <c r="E40" s="94"/>
      <c r="F40" s="95">
        <v>201</v>
      </c>
      <c r="G40" s="95">
        <v>45.6</v>
      </c>
      <c r="H40" s="110">
        <f t="shared" si="1"/>
        <v>22.686567164179106</v>
      </c>
      <c r="I40" s="5"/>
      <c r="J40" s="49"/>
      <c r="K40" s="39"/>
    </row>
    <row r="41" spans="1:11" ht="32.25" customHeight="1" hidden="1">
      <c r="A41" s="96" t="s">
        <v>78</v>
      </c>
      <c r="B41" s="97" t="s">
        <v>79</v>
      </c>
      <c r="C41" s="93"/>
      <c r="D41" s="93"/>
      <c r="E41" s="94"/>
      <c r="F41" s="100">
        <f>F42</f>
        <v>0</v>
      </c>
      <c r="G41" s="100">
        <f>G42</f>
        <v>0</v>
      </c>
      <c r="H41" s="100" t="e">
        <f t="shared" si="1"/>
        <v>#DIV/0!</v>
      </c>
      <c r="I41" s="5"/>
      <c r="J41" s="49"/>
      <c r="K41" s="39"/>
    </row>
    <row r="42" spans="1:11" ht="18" customHeight="1" hidden="1">
      <c r="A42" s="91" t="s">
        <v>80</v>
      </c>
      <c r="B42" s="92" t="s">
        <v>81</v>
      </c>
      <c r="C42" s="93"/>
      <c r="D42" s="93"/>
      <c r="E42" s="94"/>
      <c r="F42" s="95">
        <v>0</v>
      </c>
      <c r="G42" s="95">
        <v>0</v>
      </c>
      <c r="H42" s="110" t="e">
        <f t="shared" si="1"/>
        <v>#DIV/0!</v>
      </c>
      <c r="I42" s="5"/>
      <c r="J42" s="49"/>
      <c r="K42" s="39"/>
    </row>
    <row r="43" spans="1:11" ht="18" customHeight="1">
      <c r="A43" s="96" t="s">
        <v>74</v>
      </c>
      <c r="B43" s="97" t="s">
        <v>75</v>
      </c>
      <c r="C43" s="98"/>
      <c r="D43" s="98"/>
      <c r="E43" s="99"/>
      <c r="F43" s="100">
        <f>F45+F44</f>
        <v>955</v>
      </c>
      <c r="G43" s="100">
        <f>G45+G44</f>
        <v>330.9</v>
      </c>
      <c r="H43" s="90">
        <f t="shared" si="1"/>
        <v>34.64921465968586</v>
      </c>
      <c r="I43" s="5"/>
      <c r="J43" s="49"/>
      <c r="K43" s="39"/>
    </row>
    <row r="44" spans="1:11" ht="18" customHeight="1">
      <c r="A44" s="111" t="s">
        <v>85</v>
      </c>
      <c r="B44" s="112" t="s">
        <v>86</v>
      </c>
      <c r="C44" s="113"/>
      <c r="D44" s="113"/>
      <c r="E44" s="114"/>
      <c r="F44" s="110">
        <v>107</v>
      </c>
      <c r="G44" s="110">
        <v>0</v>
      </c>
      <c r="H44" s="110">
        <f t="shared" si="1"/>
        <v>0</v>
      </c>
      <c r="I44" s="5"/>
      <c r="J44" s="49"/>
      <c r="K44" s="39"/>
    </row>
    <row r="45" spans="1:11" ht="18" customHeight="1">
      <c r="A45" s="91" t="s">
        <v>76</v>
      </c>
      <c r="B45" s="92" t="s">
        <v>77</v>
      </c>
      <c r="C45" s="93"/>
      <c r="D45" s="93"/>
      <c r="E45" s="94"/>
      <c r="F45" s="95">
        <v>848</v>
      </c>
      <c r="G45" s="95">
        <v>330.9</v>
      </c>
      <c r="H45" s="110">
        <f t="shared" si="1"/>
        <v>39.02122641509433</v>
      </c>
      <c r="I45" s="5"/>
      <c r="J45" s="49"/>
      <c r="K45" s="39"/>
    </row>
    <row r="46" spans="1:11" s="44" customFormat="1" ht="18">
      <c r="A46" s="86" t="s">
        <v>34</v>
      </c>
      <c r="B46" s="87" t="s">
        <v>5</v>
      </c>
      <c r="C46" s="88" t="e">
        <f>#REF!+C52+C56+#REF!</f>
        <v>#REF!</v>
      </c>
      <c r="D46" s="88" t="e">
        <f>#REF!+D52+D56+#REF!</f>
        <v>#REF!</v>
      </c>
      <c r="E46" s="89" t="e">
        <f>D46/C46</f>
        <v>#REF!</v>
      </c>
      <c r="F46" s="90">
        <f>F52+F56+F51</f>
        <v>197</v>
      </c>
      <c r="G46" s="90">
        <f>G52+G56+G51</f>
        <v>30.6</v>
      </c>
      <c r="H46" s="90">
        <f t="shared" si="1"/>
        <v>15.532994923857867</v>
      </c>
      <c r="I46" s="36" t="e">
        <f>#REF!+I52+I56+#REF!</f>
        <v>#REF!</v>
      </c>
      <c r="J46" s="36" t="e">
        <f>#REF!+J52+J56+#REF!</f>
        <v>#REF!</v>
      </c>
      <c r="K46" s="61" t="e">
        <f>J46/I46</f>
        <v>#REF!</v>
      </c>
    </row>
    <row r="47" spans="1:11" s="19" customFormat="1" ht="18" customHeight="1" hidden="1">
      <c r="A47" s="91" t="s">
        <v>21</v>
      </c>
      <c r="B47" s="92" t="s">
        <v>6</v>
      </c>
      <c r="C47" s="93">
        <f aca="true" t="shared" si="4" ref="C47:D58">F47+I47</f>
        <v>156</v>
      </c>
      <c r="D47" s="93">
        <f t="shared" si="4"/>
        <v>156</v>
      </c>
      <c r="E47" s="94">
        <f>D47/C47</f>
        <v>1</v>
      </c>
      <c r="F47" s="95"/>
      <c r="G47" s="95"/>
      <c r="H47" s="90" t="e">
        <f t="shared" si="1"/>
        <v>#DIV/0!</v>
      </c>
      <c r="I47" s="5">
        <v>156</v>
      </c>
      <c r="J47" s="49">
        <v>156</v>
      </c>
      <c r="K47" s="61">
        <f>J47/I47</f>
        <v>1</v>
      </c>
    </row>
    <row r="48" spans="1:11" s="19" customFormat="1" ht="21" customHeight="1" hidden="1">
      <c r="A48" s="91" t="s">
        <v>39</v>
      </c>
      <c r="B48" s="101" t="s">
        <v>6</v>
      </c>
      <c r="C48" s="93">
        <f t="shared" si="4"/>
        <v>50</v>
      </c>
      <c r="D48" s="93">
        <f t="shared" si="4"/>
        <v>50</v>
      </c>
      <c r="E48" s="102">
        <v>1</v>
      </c>
      <c r="F48" s="103"/>
      <c r="G48" s="103"/>
      <c r="H48" s="90" t="e">
        <f t="shared" si="1"/>
        <v>#DIV/0!</v>
      </c>
      <c r="I48" s="62">
        <v>50</v>
      </c>
      <c r="J48" s="62">
        <v>50</v>
      </c>
      <c r="K48" s="61">
        <f>J48/I48</f>
        <v>1</v>
      </c>
    </row>
    <row r="49" spans="1:11" s="19" customFormat="1" ht="18" customHeight="1" hidden="1">
      <c r="A49" s="91" t="s">
        <v>47</v>
      </c>
      <c r="B49" s="92" t="s">
        <v>6</v>
      </c>
      <c r="C49" s="93">
        <f t="shared" si="4"/>
        <v>0</v>
      </c>
      <c r="D49" s="93">
        <f t="shared" si="4"/>
        <v>0</v>
      </c>
      <c r="E49" s="94" t="e">
        <f aca="true" t="shared" si="5" ref="E49:E58">D49/C49</f>
        <v>#DIV/0!</v>
      </c>
      <c r="F49" s="95"/>
      <c r="G49" s="95"/>
      <c r="H49" s="90" t="e">
        <f t="shared" si="1"/>
        <v>#DIV/0!</v>
      </c>
      <c r="I49" s="63"/>
      <c r="J49" s="49"/>
      <c r="K49" s="61"/>
    </row>
    <row r="50" spans="1:11" s="19" customFormat="1" ht="18" customHeight="1" hidden="1">
      <c r="A50" s="91" t="s">
        <v>48</v>
      </c>
      <c r="B50" s="92" t="s">
        <v>6</v>
      </c>
      <c r="C50" s="93">
        <f t="shared" si="4"/>
        <v>14</v>
      </c>
      <c r="D50" s="93">
        <f t="shared" si="4"/>
        <v>14</v>
      </c>
      <c r="E50" s="94">
        <f t="shared" si="5"/>
        <v>1</v>
      </c>
      <c r="F50" s="95"/>
      <c r="G50" s="95"/>
      <c r="H50" s="90" t="e">
        <f t="shared" si="1"/>
        <v>#DIV/0!</v>
      </c>
      <c r="I50" s="63">
        <v>14</v>
      </c>
      <c r="J50" s="49">
        <v>14</v>
      </c>
      <c r="K50" s="61"/>
    </row>
    <row r="51" spans="1:11" s="19" customFormat="1" ht="18" customHeight="1">
      <c r="A51" s="91" t="s">
        <v>87</v>
      </c>
      <c r="B51" s="92" t="s">
        <v>6</v>
      </c>
      <c r="C51" s="93"/>
      <c r="D51" s="93"/>
      <c r="E51" s="94"/>
      <c r="F51" s="95">
        <v>27</v>
      </c>
      <c r="G51" s="95">
        <v>0</v>
      </c>
      <c r="H51" s="110">
        <f t="shared" si="1"/>
        <v>0</v>
      </c>
      <c r="I51" s="63"/>
      <c r="J51" s="49"/>
      <c r="K51" s="61"/>
    </row>
    <row r="52" spans="1:11" s="18" customFormat="1" ht="15.75" hidden="1">
      <c r="A52" s="91" t="s">
        <v>72</v>
      </c>
      <c r="B52" s="92" t="s">
        <v>8</v>
      </c>
      <c r="C52" s="93">
        <f t="shared" si="4"/>
        <v>17504</v>
      </c>
      <c r="D52" s="93">
        <f t="shared" si="4"/>
        <v>17491</v>
      </c>
      <c r="E52" s="94">
        <f t="shared" si="5"/>
        <v>0.9992573126142597</v>
      </c>
      <c r="F52" s="95">
        <v>0</v>
      </c>
      <c r="G52" s="95">
        <v>0</v>
      </c>
      <c r="H52" s="110" t="e">
        <f t="shared" si="1"/>
        <v>#DIV/0!</v>
      </c>
      <c r="I52" s="38">
        <f>I53+I54+I55</f>
        <v>17504</v>
      </c>
      <c r="J52" s="38">
        <f>J53+J54+J55</f>
        <v>17491</v>
      </c>
      <c r="K52" s="39">
        <f>J52/I52</f>
        <v>0.9992573126142597</v>
      </c>
    </row>
    <row r="53" spans="1:11" ht="21" customHeight="1" hidden="1">
      <c r="A53" s="91" t="s">
        <v>22</v>
      </c>
      <c r="B53" s="92" t="s">
        <v>8</v>
      </c>
      <c r="C53" s="93">
        <f t="shared" si="4"/>
        <v>16563</v>
      </c>
      <c r="D53" s="93">
        <f t="shared" si="4"/>
        <v>16550</v>
      </c>
      <c r="E53" s="94">
        <f t="shared" si="5"/>
        <v>0.9992151180341725</v>
      </c>
      <c r="F53" s="95"/>
      <c r="G53" s="95"/>
      <c r="H53" s="110" t="e">
        <f t="shared" si="1"/>
        <v>#DIV/0!</v>
      </c>
      <c r="I53" s="5">
        <v>16563</v>
      </c>
      <c r="J53" s="49">
        <v>16550</v>
      </c>
      <c r="K53" s="39">
        <f>J53/I53</f>
        <v>0.9992151180341725</v>
      </c>
    </row>
    <row r="54" spans="1:11" ht="16.5" customHeight="1" hidden="1">
      <c r="A54" s="91" t="s">
        <v>56</v>
      </c>
      <c r="B54" s="92"/>
      <c r="C54" s="93">
        <f t="shared" si="4"/>
        <v>267</v>
      </c>
      <c r="D54" s="93">
        <f t="shared" si="4"/>
        <v>267</v>
      </c>
      <c r="E54" s="94">
        <f t="shared" si="5"/>
        <v>1</v>
      </c>
      <c r="F54" s="95"/>
      <c r="G54" s="95"/>
      <c r="H54" s="110" t="e">
        <f t="shared" si="1"/>
        <v>#DIV/0!</v>
      </c>
      <c r="I54" s="5">
        <v>267</v>
      </c>
      <c r="J54" s="49">
        <v>267</v>
      </c>
      <c r="K54" s="39"/>
    </row>
    <row r="55" spans="1:11" ht="19.5" customHeight="1" hidden="1">
      <c r="A55" s="91" t="s">
        <v>23</v>
      </c>
      <c r="B55" s="92" t="s">
        <v>8</v>
      </c>
      <c r="C55" s="93">
        <f t="shared" si="4"/>
        <v>674</v>
      </c>
      <c r="D55" s="93">
        <f t="shared" si="4"/>
        <v>674</v>
      </c>
      <c r="E55" s="94">
        <f t="shared" si="5"/>
        <v>1</v>
      </c>
      <c r="F55" s="95"/>
      <c r="G55" s="95"/>
      <c r="H55" s="110" t="e">
        <f t="shared" si="1"/>
        <v>#DIV/0!</v>
      </c>
      <c r="I55" s="5">
        <v>674</v>
      </c>
      <c r="J55" s="49">
        <v>674</v>
      </c>
      <c r="K55" s="39">
        <f>J55/I55</f>
        <v>1</v>
      </c>
    </row>
    <row r="56" spans="1:11" s="18" customFormat="1" ht="15" customHeight="1">
      <c r="A56" s="91" t="s">
        <v>73</v>
      </c>
      <c r="B56" s="92" t="s">
        <v>44</v>
      </c>
      <c r="C56" s="93">
        <f t="shared" si="4"/>
        <v>5958</v>
      </c>
      <c r="D56" s="93">
        <f t="shared" si="4"/>
        <v>5789.6</v>
      </c>
      <c r="E56" s="94">
        <f t="shared" si="5"/>
        <v>0.9717354817052702</v>
      </c>
      <c r="F56" s="95">
        <v>170</v>
      </c>
      <c r="G56" s="95">
        <v>30.6</v>
      </c>
      <c r="H56" s="110">
        <f t="shared" si="1"/>
        <v>18.000000000000004</v>
      </c>
      <c r="I56" s="38">
        <f>I57+I58</f>
        <v>5788</v>
      </c>
      <c r="J56" s="38">
        <f>J57+J58</f>
        <v>5759</v>
      </c>
      <c r="K56" s="39">
        <f>J56/I56</f>
        <v>0.9949896337249482</v>
      </c>
    </row>
    <row r="57" spans="1:11" s="18" customFormat="1" ht="15" customHeight="1" hidden="1">
      <c r="A57" s="91" t="s">
        <v>45</v>
      </c>
      <c r="B57" s="92" t="s">
        <v>44</v>
      </c>
      <c r="C57" s="93">
        <f t="shared" si="4"/>
        <v>895</v>
      </c>
      <c r="D57" s="93">
        <f t="shared" si="4"/>
        <v>895</v>
      </c>
      <c r="E57" s="94">
        <f t="shared" si="5"/>
        <v>1</v>
      </c>
      <c r="F57" s="95"/>
      <c r="G57" s="95"/>
      <c r="H57" s="110" t="e">
        <f t="shared" si="1"/>
        <v>#DIV/0!</v>
      </c>
      <c r="I57" s="5">
        <v>895</v>
      </c>
      <c r="J57" s="49">
        <v>895</v>
      </c>
      <c r="K57" s="39">
        <f>J57/I57</f>
        <v>1</v>
      </c>
    </row>
    <row r="58" spans="1:11" s="18" customFormat="1" ht="15" customHeight="1" hidden="1">
      <c r="A58" s="91" t="s">
        <v>46</v>
      </c>
      <c r="B58" s="92" t="s">
        <v>44</v>
      </c>
      <c r="C58" s="93">
        <f t="shared" si="4"/>
        <v>5243</v>
      </c>
      <c r="D58" s="93">
        <f t="shared" si="4"/>
        <v>5214</v>
      </c>
      <c r="E58" s="94">
        <f t="shared" si="5"/>
        <v>0.9944688155636087</v>
      </c>
      <c r="F58" s="95">
        <v>350</v>
      </c>
      <c r="G58" s="95">
        <v>350</v>
      </c>
      <c r="H58" s="110">
        <f t="shared" si="1"/>
        <v>100</v>
      </c>
      <c r="I58" s="5">
        <v>4893</v>
      </c>
      <c r="J58" s="49">
        <v>4864</v>
      </c>
      <c r="K58" s="39">
        <f>J58/I58</f>
        <v>0.9940731657469855</v>
      </c>
    </row>
    <row r="59" spans="1:11" ht="18.75" customHeight="1" hidden="1">
      <c r="A59" s="91" t="s">
        <v>24</v>
      </c>
      <c r="B59" s="92" t="s">
        <v>9</v>
      </c>
      <c r="C59" s="93"/>
      <c r="D59" s="93"/>
      <c r="E59" s="94"/>
      <c r="F59" s="95"/>
      <c r="G59" s="95"/>
      <c r="H59" s="110" t="e">
        <f t="shared" si="1"/>
        <v>#DIV/0!</v>
      </c>
      <c r="I59" s="5"/>
      <c r="J59" s="49"/>
      <c r="K59" s="39"/>
    </row>
    <row r="60" spans="1:11" ht="18.75" customHeight="1" hidden="1">
      <c r="A60" s="91" t="s">
        <v>25</v>
      </c>
      <c r="B60" s="92" t="s">
        <v>9</v>
      </c>
      <c r="C60" s="93">
        <f>F60+I60</f>
        <v>8246</v>
      </c>
      <c r="D60" s="93">
        <f>G60+J60</f>
        <v>8246</v>
      </c>
      <c r="E60" s="94">
        <f aca="true" t="shared" si="6" ref="E60:E65">D60/C60</f>
        <v>1</v>
      </c>
      <c r="F60" s="95">
        <v>8246</v>
      </c>
      <c r="G60" s="95">
        <v>8246</v>
      </c>
      <c r="H60" s="110">
        <f t="shared" si="1"/>
        <v>100</v>
      </c>
      <c r="I60" s="5"/>
      <c r="J60" s="49"/>
      <c r="K60" s="39"/>
    </row>
    <row r="61" spans="1:11" s="19" customFormat="1" ht="18" customHeight="1" hidden="1">
      <c r="A61" s="91" t="s">
        <v>26</v>
      </c>
      <c r="B61" s="92" t="s">
        <v>7</v>
      </c>
      <c r="C61" s="93">
        <f aca="true" t="shared" si="7" ref="C61:D65">F61+I61</f>
        <v>12156.5</v>
      </c>
      <c r="D61" s="93">
        <f t="shared" si="7"/>
        <v>12105</v>
      </c>
      <c r="E61" s="94">
        <f t="shared" si="6"/>
        <v>0.9957635832682105</v>
      </c>
      <c r="F61" s="95">
        <v>5100.5</v>
      </c>
      <c r="G61" s="95">
        <v>5094</v>
      </c>
      <c r="H61" s="110">
        <f t="shared" si="1"/>
        <v>99.8725615135771</v>
      </c>
      <c r="I61" s="5">
        <v>7056</v>
      </c>
      <c r="J61" s="49">
        <v>7011</v>
      </c>
      <c r="K61" s="45">
        <f>J61/I61</f>
        <v>0.9936224489795918</v>
      </c>
    </row>
    <row r="62" spans="1:11" s="19" customFormat="1" ht="18" customHeight="1" hidden="1">
      <c r="A62" s="91" t="s">
        <v>27</v>
      </c>
      <c r="B62" s="92" t="s">
        <v>7</v>
      </c>
      <c r="C62" s="93">
        <f t="shared" si="7"/>
        <v>112</v>
      </c>
      <c r="D62" s="93">
        <f t="shared" si="7"/>
        <v>111</v>
      </c>
      <c r="E62" s="94">
        <f t="shared" si="6"/>
        <v>0.9910714285714286</v>
      </c>
      <c r="F62" s="95">
        <v>112</v>
      </c>
      <c r="G62" s="95">
        <v>111</v>
      </c>
      <c r="H62" s="110">
        <f t="shared" si="1"/>
        <v>99.10714285714286</v>
      </c>
      <c r="I62" s="5"/>
      <c r="J62" s="49"/>
      <c r="K62" s="45"/>
    </row>
    <row r="63" spans="1:11" s="19" customFormat="1" ht="18.75" customHeight="1" hidden="1">
      <c r="A63" s="91" t="s">
        <v>28</v>
      </c>
      <c r="B63" s="92" t="s">
        <v>7</v>
      </c>
      <c r="C63" s="93">
        <f t="shared" si="7"/>
        <v>5229</v>
      </c>
      <c r="D63" s="93">
        <f t="shared" si="7"/>
        <v>5216</v>
      </c>
      <c r="E63" s="94">
        <f t="shared" si="6"/>
        <v>0.9975138649837445</v>
      </c>
      <c r="F63" s="95">
        <v>5229</v>
      </c>
      <c r="G63" s="95">
        <v>5216</v>
      </c>
      <c r="H63" s="110">
        <f t="shared" si="1"/>
        <v>99.75138649837444</v>
      </c>
      <c r="I63" s="5"/>
      <c r="J63" s="49"/>
      <c r="K63" s="45"/>
    </row>
    <row r="64" spans="1:11" s="19" customFormat="1" ht="17.25" customHeight="1" hidden="1">
      <c r="A64" s="91" t="s">
        <v>29</v>
      </c>
      <c r="B64" s="92" t="s">
        <v>7</v>
      </c>
      <c r="C64" s="93">
        <f t="shared" si="7"/>
        <v>948</v>
      </c>
      <c r="D64" s="93">
        <f t="shared" si="7"/>
        <v>948</v>
      </c>
      <c r="E64" s="94">
        <f t="shared" si="6"/>
        <v>1</v>
      </c>
      <c r="F64" s="95">
        <v>372</v>
      </c>
      <c r="G64" s="95">
        <v>372</v>
      </c>
      <c r="H64" s="110">
        <f t="shared" si="1"/>
        <v>100</v>
      </c>
      <c r="I64" s="5">
        <v>576</v>
      </c>
      <c r="J64" s="49">
        <v>576</v>
      </c>
      <c r="K64" s="45">
        <f>J64/I64</f>
        <v>1</v>
      </c>
    </row>
    <row r="65" spans="1:11" s="19" customFormat="1" ht="17.25" customHeight="1" hidden="1">
      <c r="A65" s="91" t="s">
        <v>55</v>
      </c>
      <c r="B65" s="92" t="s">
        <v>7</v>
      </c>
      <c r="C65" s="93">
        <f t="shared" si="7"/>
        <v>205</v>
      </c>
      <c r="D65" s="93">
        <f t="shared" si="7"/>
        <v>205</v>
      </c>
      <c r="E65" s="94">
        <f t="shared" si="6"/>
        <v>1</v>
      </c>
      <c r="F65" s="95">
        <v>100</v>
      </c>
      <c r="G65" s="95">
        <v>100</v>
      </c>
      <c r="H65" s="110">
        <f t="shared" si="1"/>
        <v>100</v>
      </c>
      <c r="I65" s="5">
        <v>105</v>
      </c>
      <c r="J65" s="49">
        <v>105</v>
      </c>
      <c r="K65" s="45">
        <f>J65/I65</f>
        <v>1</v>
      </c>
    </row>
    <row r="66" spans="1:11" ht="19.5" customHeight="1" hidden="1">
      <c r="A66" s="91"/>
      <c r="B66" s="92"/>
      <c r="C66" s="93"/>
      <c r="D66" s="93"/>
      <c r="E66" s="94"/>
      <c r="F66" s="95"/>
      <c r="G66" s="95"/>
      <c r="H66" s="110" t="e">
        <f t="shared" si="1"/>
        <v>#DIV/0!</v>
      </c>
      <c r="I66" s="34"/>
      <c r="J66" s="37"/>
      <c r="K66" s="43"/>
    </row>
    <row r="67" spans="1:11" ht="19.5" customHeight="1" hidden="1">
      <c r="A67" s="91"/>
      <c r="B67" s="92"/>
      <c r="C67" s="93"/>
      <c r="D67" s="93"/>
      <c r="E67" s="94"/>
      <c r="F67" s="95"/>
      <c r="G67" s="95"/>
      <c r="H67" s="110" t="e">
        <f t="shared" si="1"/>
        <v>#DIV/0!</v>
      </c>
      <c r="I67" s="34"/>
      <c r="J67" s="37"/>
      <c r="K67" s="43"/>
    </row>
    <row r="68" spans="1:11" s="50" customFormat="1" ht="19.5" customHeight="1" hidden="1">
      <c r="A68" s="104" t="s">
        <v>51</v>
      </c>
      <c r="B68" s="105" t="s">
        <v>49</v>
      </c>
      <c r="C68" s="106">
        <f>F68+I68</f>
        <v>19815</v>
      </c>
      <c r="D68" s="106">
        <f>G68+J68</f>
        <v>19686</v>
      </c>
      <c r="E68" s="107">
        <f>D68/C68</f>
        <v>0.9934897804693414</v>
      </c>
      <c r="F68" s="108"/>
      <c r="G68" s="108"/>
      <c r="H68" s="110" t="e">
        <f t="shared" si="1"/>
        <v>#DIV/0!</v>
      </c>
      <c r="I68" s="51">
        <v>19815</v>
      </c>
      <c r="J68" s="52">
        <v>19686</v>
      </c>
      <c r="K68" s="66">
        <f>J68/I68</f>
        <v>0.9934897804693414</v>
      </c>
    </row>
    <row r="69" spans="1:11" s="50" customFormat="1" ht="19.5" customHeight="1">
      <c r="A69" s="115" t="s">
        <v>88</v>
      </c>
      <c r="B69" s="105" t="s">
        <v>90</v>
      </c>
      <c r="C69" s="106"/>
      <c r="D69" s="106"/>
      <c r="E69" s="107"/>
      <c r="F69" s="108">
        <f>F70</f>
        <v>224.9</v>
      </c>
      <c r="G69" s="108">
        <f>G70</f>
        <v>56.2</v>
      </c>
      <c r="H69" s="110">
        <f t="shared" si="1"/>
        <v>24.988883948421524</v>
      </c>
      <c r="I69" s="51"/>
      <c r="J69" s="52"/>
      <c r="K69" s="66"/>
    </row>
    <row r="70" spans="1:11" s="50" customFormat="1" ht="19.5" customHeight="1">
      <c r="A70" s="116" t="s">
        <v>89</v>
      </c>
      <c r="B70" s="117" t="s">
        <v>91</v>
      </c>
      <c r="C70" s="118"/>
      <c r="D70" s="118"/>
      <c r="E70" s="119"/>
      <c r="F70" s="120">
        <v>224.9</v>
      </c>
      <c r="G70" s="120">
        <v>56.2</v>
      </c>
      <c r="H70" s="110">
        <f t="shared" si="1"/>
        <v>24.988883948421524</v>
      </c>
      <c r="I70" s="51"/>
      <c r="J70" s="52"/>
      <c r="K70" s="66"/>
    </row>
    <row r="71" spans="1:11" s="44" customFormat="1" ht="18.75" customHeight="1">
      <c r="A71" s="109" t="s">
        <v>35</v>
      </c>
      <c r="B71" s="87"/>
      <c r="C71" s="88" t="e">
        <f>C24+#REF!+#REF!+#REF!+C46+#REF!+#REF!+#REF!+#REF!+#REF!</f>
        <v>#REF!</v>
      </c>
      <c r="D71" s="88" t="e">
        <f>D24+#REF!+#REF!+#REF!+D46+#REF!+#REF!+#REF!+#REF!+#REF!</f>
        <v>#REF!</v>
      </c>
      <c r="E71" s="89" t="e">
        <f>D71/C71</f>
        <v>#REF!</v>
      </c>
      <c r="F71" s="90">
        <f>F24+F46+F39+F43+F41+F69</f>
        <v>3212.1</v>
      </c>
      <c r="G71" s="90">
        <f>G24+G46+G39+G43+G41+G69</f>
        <v>981.1</v>
      </c>
      <c r="H71" s="90">
        <f t="shared" si="1"/>
        <v>30.54388095015722</v>
      </c>
      <c r="I71" s="64" t="e">
        <f>I24+#REF!+#REF!+I46+#REF!+#REF!+#REF!</f>
        <v>#REF!</v>
      </c>
      <c r="J71" s="64" t="e">
        <f>J24+#REF!+#REF!+J46+#REF!+#REF!+#REF!</f>
        <v>#REF!</v>
      </c>
      <c r="K71" s="65" t="e">
        <f>J71/I71</f>
        <v>#REF!</v>
      </c>
    </row>
    <row r="72" spans="1:11" s="19" customFormat="1" ht="31.5" hidden="1">
      <c r="A72" s="22" t="s">
        <v>1</v>
      </c>
      <c r="B72" s="7"/>
      <c r="C72" s="38" t="e">
        <f>F72+I72</f>
        <v>#REF!</v>
      </c>
      <c r="D72" s="38" t="e">
        <f>G72+J72</f>
        <v>#REF!</v>
      </c>
      <c r="E72" s="39"/>
      <c r="F72" s="23">
        <f>F19-F71</f>
        <v>274210.9</v>
      </c>
      <c r="G72" s="23">
        <f>G19-G71</f>
        <v>277666.9</v>
      </c>
      <c r="H72" s="30"/>
      <c r="I72" s="23" t="e">
        <f>I19-I71</f>
        <v>#REF!</v>
      </c>
      <c r="J72" s="23" t="e">
        <f>J19-J71</f>
        <v>#REF!</v>
      </c>
      <c r="K72" s="29"/>
    </row>
    <row r="73" spans="1:11" s="19" customFormat="1" ht="3" customHeight="1" hidden="1">
      <c r="A73" s="22"/>
      <c r="B73" s="7"/>
      <c r="C73" s="4"/>
      <c r="D73" s="4"/>
      <c r="E73" s="28"/>
      <c r="F73" s="23"/>
      <c r="G73" s="23"/>
      <c r="H73" s="31"/>
      <c r="I73" s="23"/>
      <c r="J73" s="23"/>
      <c r="K73" s="28"/>
    </row>
    <row r="74" spans="1:11" ht="18" customHeight="1" hidden="1">
      <c r="A74" s="9" t="s">
        <v>52</v>
      </c>
      <c r="B74" s="10"/>
      <c r="C74" s="5">
        <f>F74+I74</f>
        <v>1900</v>
      </c>
      <c r="D74" s="5">
        <f>G74+J74</f>
        <v>0</v>
      </c>
      <c r="E74" s="5">
        <f>H74+K74</f>
        <v>-1900</v>
      </c>
      <c r="F74" s="8">
        <v>1900</v>
      </c>
      <c r="G74" s="8"/>
      <c r="H74" s="8">
        <f>G74-F74</f>
        <v>-1900</v>
      </c>
      <c r="I74" s="8"/>
      <c r="J74" s="25"/>
      <c r="K74" s="28"/>
    </row>
    <row r="75" spans="1:11" ht="16.5" customHeight="1" hidden="1">
      <c r="A75" s="9" t="s">
        <v>53</v>
      </c>
      <c r="B75" s="10"/>
      <c r="C75" s="5">
        <f>F75+I75</f>
        <v>1610</v>
      </c>
      <c r="D75" s="5">
        <f>G75+J75</f>
        <v>0</v>
      </c>
      <c r="E75" s="5">
        <f>D75-C75</f>
        <v>-1610</v>
      </c>
      <c r="F75" s="8">
        <v>1610</v>
      </c>
      <c r="G75" s="8"/>
      <c r="H75" s="8">
        <f>G75-F75</f>
        <v>-1610</v>
      </c>
      <c r="I75" s="8"/>
      <c r="J75" s="25"/>
      <c r="K75" s="28"/>
    </row>
    <row r="76" spans="1:11" ht="28.5" customHeight="1" hidden="1">
      <c r="A76" s="6" t="s">
        <v>11</v>
      </c>
      <c r="B76" s="26"/>
      <c r="C76" s="35">
        <f>F76+I76</f>
        <v>4390</v>
      </c>
      <c r="D76" s="35">
        <f>G76+J76</f>
        <v>3329</v>
      </c>
      <c r="E76" s="35">
        <f>D76-C76</f>
        <v>-1061</v>
      </c>
      <c r="F76" s="8">
        <v>4390</v>
      </c>
      <c r="G76" s="8">
        <v>3329</v>
      </c>
      <c r="H76" s="8">
        <f>G76-F76</f>
        <v>-1061</v>
      </c>
      <c r="I76" s="8"/>
      <c r="J76" s="25"/>
      <c r="K76" s="31"/>
    </row>
    <row r="77" spans="1:11" ht="15.75" hidden="1">
      <c r="A77" s="27" t="s">
        <v>18</v>
      </c>
      <c r="B77" s="10" t="s">
        <v>10</v>
      </c>
      <c r="C77" s="4">
        <f aca="true" t="shared" si="8" ref="C77:H77">SUM(C74:C76)</f>
        <v>7900</v>
      </c>
      <c r="D77" s="4">
        <f t="shared" si="8"/>
        <v>3329</v>
      </c>
      <c r="E77" s="4">
        <f t="shared" si="8"/>
        <v>-4571</v>
      </c>
      <c r="F77" s="4">
        <f t="shared" si="8"/>
        <v>7900</v>
      </c>
      <c r="G77" s="4">
        <f t="shared" si="8"/>
        <v>3329</v>
      </c>
      <c r="H77" s="4">
        <f t="shared" si="8"/>
        <v>-4571</v>
      </c>
      <c r="I77" s="4"/>
      <c r="J77" s="24"/>
      <c r="K77" s="28"/>
    </row>
    <row r="78" spans="1:11" s="33" customFormat="1" ht="15.75">
      <c r="A78" s="11"/>
      <c r="B78" s="12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8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3"/>
    </row>
    <row r="80" ht="15">
      <c r="A80" s="14"/>
    </row>
  </sheetData>
  <sheetProtection/>
  <mergeCells count="10">
    <mergeCell ref="A5:H5"/>
    <mergeCell ref="A6:H6"/>
    <mergeCell ref="A79:J79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№20 от 23.05.2019 года</dc:title>
  <dc:subject/>
  <dc:creator>Сафина Н Р</dc:creator>
  <cp:keywords/>
  <dc:description/>
  <cp:lastModifiedBy>Пользователь</cp:lastModifiedBy>
  <cp:lastPrinted>2015-04-23T13:03:17Z</cp:lastPrinted>
  <dcterms:created xsi:type="dcterms:W3CDTF">2006-02-17T05:10:58Z</dcterms:created>
  <dcterms:modified xsi:type="dcterms:W3CDTF">2019-05-30T07:50:38Z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XXJ7TYMEEKJ2-7648-25</vt:lpwstr>
  </property>
  <property fmtid="{D5CDD505-2E9C-101B-9397-08002B2CF9AE}" pid="4" name="_dlc_DocIdItemGu">
    <vt:lpwstr>43ec140e-a66b-4dda-9476-ca7f3fa1e373</vt:lpwstr>
  </property>
  <property fmtid="{D5CDD505-2E9C-101B-9397-08002B2CF9AE}" pid="5" name="_dlc_DocIdU">
    <vt:lpwstr>https://vip.gov.mari.ru/mturek/sp_hlebnikovo/_layouts/DocIdRedir.aspx?ID=XXJ7TYMEEKJ2-7648-25, XXJ7TYMEEKJ2-7648-25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