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13620" activeTab="0"/>
  </bookViews>
  <sheets>
    <sheet name="часть I" sheetId="1" r:id="rId1"/>
    <sheet name="часть II" sheetId="2" r:id="rId2"/>
    <sheet name="часть I (2)" sheetId="3" state="hidden" r:id="rId3"/>
  </sheets>
  <definedNames>
    <definedName name="_xlnm.Print_Area" localSheetId="0">'часть I'!$A$1:$F$42</definedName>
    <definedName name="_xlnm.Print_Area" localSheetId="2">'часть I (2)'!$A$1:$K$57</definedName>
    <definedName name="_xlnm.Print_Area" localSheetId="1">'часть II'!$A$1:$I$23</definedName>
  </definedNames>
  <calcPr fullCalcOnLoad="1"/>
</workbook>
</file>

<file path=xl/sharedStrings.xml><?xml version="1.0" encoding="utf-8"?>
<sst xmlns="http://schemas.openxmlformats.org/spreadsheetml/2006/main" count="308" uniqueCount="96">
  <si>
    <t xml:space="preserve">
</t>
  </si>
  <si>
    <t>Субъект Российской Федерации</t>
  </si>
  <si>
    <t>Составлен по состоянию на</t>
  </si>
  <si>
    <t>Площадь аварийного жилищного фонда</t>
  </si>
  <si>
    <t>На контроле по распоряжению Правительства РФ №1743-р</t>
  </si>
  <si>
    <t>Целевой показатель текущего года</t>
  </si>
  <si>
    <t>Целевой показатель на дату отчета</t>
  </si>
  <si>
    <t>Расселенная</t>
  </si>
  <si>
    <t>Достижение целевого показателя на дату отчета</t>
  </si>
  <si>
    <t>тыс. м2</t>
  </si>
  <si>
    <t>%</t>
  </si>
  <si>
    <t>Численность переселяемых граждан</t>
  </si>
  <si>
    <t>Выполнение</t>
  </si>
  <si>
    <t>Получено разрешение на строительство</t>
  </si>
  <si>
    <t>Завершен нулевой цикл (фундамент)</t>
  </si>
  <si>
    <t>Завершены основные строительные работы</t>
  </si>
  <si>
    <t>Введено в эксплуатацию</t>
  </si>
  <si>
    <t>Оформлено</t>
  </si>
  <si>
    <t>Итоговый показатель выполнения программ</t>
  </si>
  <si>
    <t xml:space="preserve">
</t>
  </si>
  <si>
    <t>Фактическая стоимость программы по действующим этапам</t>
  </si>
  <si>
    <t>01.__.2015</t>
  </si>
  <si>
    <t>/Расшифровка подписи/</t>
  </si>
  <si>
    <t>Отклонения от реализации целевого показателя предыдущего периода (ГОДА)</t>
  </si>
  <si>
    <t>Достижение целевого показателя текущего года</t>
  </si>
  <si>
    <t>Реализация контрактов (в том числе этапы строительной готовности строящихся домов и (или) домов, в которых приобретаются жилые помещения)</t>
  </si>
  <si>
    <t>Договоры развития застроенных территорий и другие способы переселения</t>
  </si>
  <si>
    <t>Контракт на покупку жилых помещений на вторичном рынке</t>
  </si>
  <si>
    <t>Не получено разрешение на строительство</t>
  </si>
  <si>
    <t>на мероприятия, не завершенные в прошлых отчетных периодах (2013-2014 гг, 2014-2015 гг)</t>
  </si>
  <si>
    <t>на мероприятия, реализация которых должна начаться в текущем отчетном периоде (2015-2016гг.)</t>
  </si>
  <si>
    <t>на мероприятия, реализация которых должна начаться в текущем отчетном периоде (2015-2016 гг.)</t>
  </si>
  <si>
    <t>Бюджетная обеспеченность субъекта Российской Федерации в текущем отчетном периоде</t>
  </si>
  <si>
    <t>Площадь, для которой введены в эксплуатацию готовые жилые помещения, а также нормативно-правовые документы на которую находятся в стадии оформления</t>
  </si>
  <si>
    <t>Количество граждан , подлежащих переселению из аварийного жилья, площадь которого указана в графе 8</t>
  </si>
  <si>
    <t>Доля лимита текущего года, в отношении которого приостановлено финансирование (процент приостановки финансирования по этапу 2013-2014 гг. по отношению к лимиту 2015 года)</t>
  </si>
  <si>
    <t>Заключение контрактов по этапам программы, включая выкуп и покупку на вторичном рынке</t>
  </si>
  <si>
    <t>ФАКТ по этапу, начатому в прошлом отчетном году (2014-2015 гг)</t>
  </si>
  <si>
    <t>ПЛАН по этапу, начатому в текущем отчетном году (2015-2016 гг)</t>
  </si>
  <si>
    <t>ФАКТ по этапу, начатому в текущем отчетном году (2015-2016 гг)</t>
  </si>
  <si>
    <t>Контракт на выкуп жилых помещений у собственников</t>
  </si>
  <si>
    <t>Переселено</t>
  </si>
  <si>
    <t>Уполномоченный орган за предоставление информации (высшее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</t>
  </si>
  <si>
    <t>тыс. чел.</t>
  </si>
  <si>
    <t>Ежемесячный отчет по мониторингу реализации субъектами Российской Федерации региональных адресных программ по переселению граждан из аварийного жилищного фонда</t>
  </si>
  <si>
    <t>ЧАСТЬ I: ДОСТИЖЕНИЕ ЦЕЛЕВЫХ ПОКАЗАТЕЛЕЙ</t>
  </si>
  <si>
    <t>ЧАСТЬ II: ФИНАНСИРОВАНИЕ</t>
  </si>
  <si>
    <t>Заключено контрактов в рамках действующих этапов</t>
  </si>
  <si>
    <t>Всего:</t>
  </si>
  <si>
    <t>Х</t>
  </si>
  <si>
    <t xml:space="preserve">средства Фонда </t>
  </si>
  <si>
    <t xml:space="preserve">средства консолидированных бюджетов субъектов Российской Федераций </t>
  </si>
  <si>
    <t>средства внебюджетных источников</t>
  </si>
  <si>
    <t>средства Фонда</t>
  </si>
  <si>
    <t>Сумма перечисленых средств по заключенным контрактам</t>
  </si>
  <si>
    <t>перечислено до 1 января текущего года</t>
  </si>
  <si>
    <t>перечислено после 1 января текущего года</t>
  </si>
  <si>
    <t>Лимит средств всего</t>
  </si>
  <si>
    <t>Сумма средств Фонда, перечисленных в бюджет субъекта РФ (муниципального образования)</t>
  </si>
  <si>
    <t>Сумма средств Фонда по утвержденным заявкам</t>
  </si>
  <si>
    <t>потребность</t>
  </si>
  <si>
    <t>предусмотрено в бюджете</t>
  </si>
  <si>
    <t>млн.рублей</t>
  </si>
  <si>
    <t>Запланировано на реализацию мероприятий по переселению граждан из аварийного жилищного фонда в рамках программы</t>
  </si>
  <si>
    <t>ПЛАН по этапу, начатому в прошлом отчетном году</t>
  </si>
  <si>
    <t>на мероприятия, не завершенные в прошлых отчетных периодах</t>
  </si>
  <si>
    <t xml:space="preserve">на мероприятия, реализация которых должна начаться в текущем отчетном периоде </t>
  </si>
  <si>
    <t>на мероприятия, реализация которых должна начаться в текущем отчетном периоде</t>
  </si>
  <si>
    <t>Отклонения от реализации целевого показателя предыдущего периода</t>
  </si>
  <si>
    <t>Расселенная в отчетном периоде</t>
  </si>
  <si>
    <t>Достижение целевого показателя текущего года с учетом достижения показателя предыдущего периода</t>
  </si>
  <si>
    <t>Достижение целевого показателя на дату отчета с учетом достижения показателя предыдущего периода</t>
  </si>
  <si>
    <t>В стадии оформления</t>
  </si>
  <si>
    <t>Доля лимита текущего года, в отношении которого приостановлено финансирование</t>
  </si>
  <si>
    <t>план</t>
  </si>
  <si>
    <t>факт</t>
  </si>
  <si>
    <t>Заключение контрактов</t>
  </si>
  <si>
    <t>Форма 1.1</t>
  </si>
  <si>
    <t>Форма 1.2</t>
  </si>
  <si>
    <t>Ежемесячный отчет по мониторингу реализации субъектами Российской Федерации региональных адресных программ по переселению граждан из аварийного жилищного фонда в части финансирования (часть II)</t>
  </si>
  <si>
    <t>Фактическая стоимость программы</t>
  </si>
  <si>
    <t>Ежемесячный отчет по мониторингу реализации субъектами Российской Федерации региональных адресных программ по переселению граждан из аварийного жилищного фонда в части достижения целевых показателей (часть I)</t>
  </si>
  <si>
    <t>на мероприятия, реализация которых должна начаться  в текущем отчетном периоде</t>
  </si>
  <si>
    <t>Этапы строительной готовности строящихся и (или) домов, в которых приобретаются жилые помещения</t>
  </si>
  <si>
    <t>Реализация контрактов (в том числе этапы строительной готовности строящихся домов и (или) домов, в которых приобретаются жилые помещения (у застройщика))</t>
  </si>
  <si>
    <t>Сумма перечисленных средств по заключенным контрактам</t>
  </si>
  <si>
    <t>Республика Марий Эл</t>
  </si>
  <si>
    <t>Переселено в отчетном периоде</t>
  </si>
  <si>
    <t>3482,94</t>
  </si>
  <si>
    <t>168,431</t>
  </si>
  <si>
    <t>69,469</t>
  </si>
  <si>
    <t>131,972</t>
  </si>
  <si>
    <t>8,254</t>
  </si>
  <si>
    <t>105,583</t>
  </si>
  <si>
    <t>42,646</t>
  </si>
  <si>
    <t>526,355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</si>
</sst>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##\ ###\ ###\ ##0.00"/>
    <numFmt numFmtId="166" formatCode="###\ ###\ ###\ ##0.0"/>
    <numFmt numFmtId="167" formatCode="###\ ###\ ###\ ##0"/>
    <numFmt numFmtId="168" formatCode="0.00000"/>
  </numFmts>
  <fonts count="34"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165" fontId="2" fillId="0" borderId="12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7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55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12" fillId="0" borderId="16" xfId="0" applyNumberFormat="1" applyFont="1" applyBorder="1" applyAlignment="1">
      <alignment horizontal="center" wrapText="1"/>
    </xf>
    <xf numFmtId="164" fontId="12" fillId="0" borderId="15" xfId="0" applyNumberFormat="1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10" fillId="0" borderId="16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65" fontId="14" fillId="0" borderId="10" xfId="0" applyNumberFormat="1" applyFont="1" applyFill="1" applyBorder="1" applyAlignment="1">
      <alignment horizontal="right" wrapText="1"/>
    </xf>
    <xf numFmtId="166" fontId="14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wrapText="1"/>
    </xf>
    <xf numFmtId="2" fontId="14" fillId="0" borderId="10" xfId="55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/>
    </xf>
    <xf numFmtId="168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7" fillId="0" borderId="17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0" fillId="0" borderId="20" xfId="0" applyFill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4" fontId="2" fillId="0" borderId="16" xfId="0" applyNumberFormat="1" applyFont="1" applyBorder="1" applyAlignment="1">
      <alignment horizontal="left" wrapText="1"/>
    </xf>
    <xf numFmtId="164" fontId="0" fillId="0" borderId="16" xfId="0" applyNumberForma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S42"/>
  <sheetViews>
    <sheetView tabSelected="1" view="pageBreakPreview" zoomScale="90" zoomScaleNormal="70" zoomScaleSheetLayoutView="90" zoomScalePageLayoutView="0" workbookViewId="0" topLeftCell="A25">
      <selection activeCell="I11" sqref="I11"/>
    </sheetView>
  </sheetViews>
  <sheetFormatPr defaultColWidth="9.140625" defaultRowHeight="15"/>
  <cols>
    <col min="1" max="1" width="60.7109375" style="0" customWidth="1"/>
    <col min="2" max="2" width="52.140625" style="0" customWidth="1"/>
    <col min="3" max="3" width="64.00390625" style="0" customWidth="1"/>
    <col min="4" max="4" width="19.7109375" style="0" customWidth="1"/>
    <col min="5" max="5" width="7.7109375" style="0" customWidth="1"/>
    <col min="6" max="6" width="35.7109375" style="0" customWidth="1"/>
    <col min="7" max="7" width="14.8515625" style="0" customWidth="1"/>
    <col min="8" max="8" width="11.8515625" style="0" customWidth="1"/>
    <col min="9" max="9" width="12.8515625" style="0" customWidth="1"/>
  </cols>
  <sheetData>
    <row r="1" ht="33.75" customHeight="1">
      <c r="F1" s="51" t="s">
        <v>77</v>
      </c>
    </row>
    <row r="2" spans="1:7" ht="60.75" customHeight="1">
      <c r="A2" s="90" t="s">
        <v>81</v>
      </c>
      <c r="B2" s="90"/>
      <c r="C2" s="90"/>
      <c r="D2" s="90"/>
      <c r="E2" s="90"/>
      <c r="F2" s="90"/>
      <c r="G2" s="2"/>
    </row>
    <row r="3" spans="1:6" ht="26.25" customHeight="1">
      <c r="A3" s="2" t="s">
        <v>1</v>
      </c>
      <c r="B3" s="56" t="s">
        <v>86</v>
      </c>
      <c r="C3" s="1"/>
      <c r="D3" s="20"/>
      <c r="E3" s="21"/>
      <c r="F3" s="21"/>
    </row>
    <row r="4" spans="1:6" ht="33.75" customHeight="1">
      <c r="A4" s="2" t="s">
        <v>2</v>
      </c>
      <c r="B4" s="53">
        <v>42186</v>
      </c>
      <c r="C4" s="1"/>
      <c r="D4" s="35"/>
      <c r="E4" s="36"/>
      <c r="F4" s="36"/>
    </row>
    <row r="5" spans="1:6" ht="12" customHeight="1">
      <c r="A5" s="43"/>
      <c r="B5" s="39"/>
      <c r="C5" s="39"/>
      <c r="D5" s="1"/>
      <c r="E5" s="1"/>
      <c r="F5" s="1"/>
    </row>
    <row r="6" spans="1:7" ht="26.25">
      <c r="A6" s="85" t="s">
        <v>3</v>
      </c>
      <c r="B6" s="85" t="s">
        <v>4</v>
      </c>
      <c r="C6" s="85"/>
      <c r="D6" s="67" t="s">
        <v>9</v>
      </c>
      <c r="E6" s="25">
        <v>1</v>
      </c>
      <c r="F6" s="62">
        <v>89.21</v>
      </c>
      <c r="G6" s="3"/>
    </row>
    <row r="7" spans="1:7" ht="26.25">
      <c r="A7" s="86"/>
      <c r="B7" s="85" t="s">
        <v>5</v>
      </c>
      <c r="C7" s="85"/>
      <c r="D7" s="67" t="s">
        <v>9</v>
      </c>
      <c r="E7" s="25">
        <v>2</v>
      </c>
      <c r="F7" s="62">
        <v>23.19</v>
      </c>
      <c r="G7" s="3"/>
    </row>
    <row r="8" spans="1:7" ht="26.25">
      <c r="A8" s="86"/>
      <c r="B8" s="85" t="s">
        <v>6</v>
      </c>
      <c r="C8" s="85"/>
      <c r="D8" s="67" t="s">
        <v>9</v>
      </c>
      <c r="E8" s="25">
        <v>3</v>
      </c>
      <c r="F8" s="62">
        <v>5.7975</v>
      </c>
      <c r="G8" s="3"/>
    </row>
    <row r="9" spans="1:7" ht="34.5" customHeight="1">
      <c r="A9" s="86"/>
      <c r="B9" s="85" t="s">
        <v>68</v>
      </c>
      <c r="C9" s="85"/>
      <c r="D9" s="67" t="s">
        <v>9</v>
      </c>
      <c r="E9" s="25">
        <v>4</v>
      </c>
      <c r="F9" s="62">
        <v>13.25</v>
      </c>
      <c r="G9" s="3"/>
    </row>
    <row r="10" spans="1:7" ht="26.25">
      <c r="A10" s="86"/>
      <c r="B10" s="85" t="s">
        <v>69</v>
      </c>
      <c r="C10" s="85"/>
      <c r="D10" s="67" t="s">
        <v>9</v>
      </c>
      <c r="E10" s="25">
        <v>5</v>
      </c>
      <c r="F10" s="62">
        <v>7.20542</v>
      </c>
      <c r="G10" s="3"/>
    </row>
    <row r="11" spans="1:7" ht="49.5" customHeight="1">
      <c r="A11" s="86"/>
      <c r="B11" s="85" t="s">
        <v>70</v>
      </c>
      <c r="C11" s="85"/>
      <c r="D11" s="67" t="s">
        <v>10</v>
      </c>
      <c r="E11" s="25">
        <v>6</v>
      </c>
      <c r="F11" s="63">
        <f>MAX(((F9+F10)/F7)*100,0)</f>
        <v>88.20793445450626</v>
      </c>
      <c r="G11" s="3"/>
    </row>
    <row r="12" spans="1:7" ht="45.75" customHeight="1">
      <c r="A12" s="86"/>
      <c r="B12" s="85" t="s">
        <v>71</v>
      </c>
      <c r="C12" s="85"/>
      <c r="D12" s="67" t="s">
        <v>10</v>
      </c>
      <c r="E12" s="25">
        <v>7</v>
      </c>
      <c r="F12" s="63">
        <f>MAX(((F9+F10)/F8)*100,0)</f>
        <v>352.83173781802503</v>
      </c>
      <c r="G12" s="3"/>
    </row>
    <row r="13" spans="1:7" ht="51" customHeight="1">
      <c r="A13" s="86"/>
      <c r="B13" s="85" t="s">
        <v>72</v>
      </c>
      <c r="C13" s="85"/>
      <c r="D13" s="67" t="s">
        <v>9</v>
      </c>
      <c r="E13" s="25">
        <v>8</v>
      </c>
      <c r="F13" s="63">
        <v>0.255</v>
      </c>
      <c r="G13" s="3"/>
    </row>
    <row r="14" spans="1:7" ht="47.25" customHeight="1">
      <c r="A14" s="85" t="s">
        <v>11</v>
      </c>
      <c r="B14" s="85" t="s">
        <v>4</v>
      </c>
      <c r="C14" s="85"/>
      <c r="D14" s="67" t="s">
        <v>43</v>
      </c>
      <c r="E14" s="25">
        <v>9</v>
      </c>
      <c r="F14" s="64">
        <v>6.14</v>
      </c>
      <c r="G14" s="3"/>
    </row>
    <row r="15" spans="1:7" ht="47.25" customHeight="1">
      <c r="A15" s="86"/>
      <c r="B15" s="85" t="s">
        <v>5</v>
      </c>
      <c r="C15" s="85"/>
      <c r="D15" s="67" t="s">
        <v>43</v>
      </c>
      <c r="E15" s="25">
        <v>10</v>
      </c>
      <c r="F15" s="64">
        <v>1.62</v>
      </c>
      <c r="G15" s="3"/>
    </row>
    <row r="16" spans="1:7" ht="26.25">
      <c r="A16" s="86"/>
      <c r="B16" s="85" t="s">
        <v>6</v>
      </c>
      <c r="C16" s="85"/>
      <c r="D16" s="67" t="s">
        <v>43</v>
      </c>
      <c r="E16" s="25">
        <v>11</v>
      </c>
      <c r="F16" s="64">
        <v>0.405</v>
      </c>
      <c r="G16" s="3"/>
    </row>
    <row r="17" spans="1:7" ht="45.75" customHeight="1">
      <c r="A17" s="86"/>
      <c r="B17" s="85" t="s">
        <v>68</v>
      </c>
      <c r="C17" s="85"/>
      <c r="D17" s="67" t="s">
        <v>43</v>
      </c>
      <c r="E17" s="25">
        <v>12</v>
      </c>
      <c r="F17" s="64">
        <v>0.9</v>
      </c>
      <c r="G17" s="3"/>
    </row>
    <row r="18" spans="1:7" ht="26.25">
      <c r="A18" s="86"/>
      <c r="B18" s="85" t="s">
        <v>87</v>
      </c>
      <c r="C18" s="85"/>
      <c r="D18" s="67" t="s">
        <v>43</v>
      </c>
      <c r="E18" s="25">
        <v>13</v>
      </c>
      <c r="F18" s="64">
        <v>0.548</v>
      </c>
      <c r="G18" s="3"/>
    </row>
    <row r="19" spans="1:7" ht="45.75" customHeight="1">
      <c r="A19" s="86"/>
      <c r="B19" s="85" t="s">
        <v>70</v>
      </c>
      <c r="C19" s="85"/>
      <c r="D19" s="67" t="s">
        <v>10</v>
      </c>
      <c r="E19" s="25">
        <v>14</v>
      </c>
      <c r="F19" s="63">
        <f>MAX(((F17+F18)/F15)*100,0)</f>
        <v>89.38271604938271</v>
      </c>
      <c r="G19" s="3"/>
    </row>
    <row r="20" spans="1:7" ht="45" customHeight="1">
      <c r="A20" s="86"/>
      <c r="B20" s="85" t="s">
        <v>71</v>
      </c>
      <c r="C20" s="85"/>
      <c r="D20" s="67" t="s">
        <v>10</v>
      </c>
      <c r="E20" s="25">
        <v>15</v>
      </c>
      <c r="F20" s="63">
        <f>MAX(((F17+F18)/F16)*100,0)</f>
        <v>357.53086419753083</v>
      </c>
      <c r="G20" s="3"/>
    </row>
    <row r="21" spans="1:7" ht="43.5" customHeight="1">
      <c r="A21" s="86"/>
      <c r="B21" s="85" t="s">
        <v>72</v>
      </c>
      <c r="C21" s="85"/>
      <c r="D21" s="67" t="s">
        <v>43</v>
      </c>
      <c r="E21" s="25">
        <v>16</v>
      </c>
      <c r="F21" s="64">
        <v>0.019</v>
      </c>
      <c r="G21" s="3"/>
    </row>
    <row r="22" spans="1:7" ht="38.25" customHeight="1">
      <c r="A22" s="87" t="s">
        <v>73</v>
      </c>
      <c r="B22" s="88"/>
      <c r="C22" s="89"/>
      <c r="D22" s="67" t="s">
        <v>10</v>
      </c>
      <c r="E22" s="25">
        <v>17</v>
      </c>
      <c r="F22" s="63">
        <v>0</v>
      </c>
      <c r="G22" s="3"/>
    </row>
    <row r="23" spans="1:7" ht="36.75" customHeight="1">
      <c r="A23" s="85" t="s">
        <v>76</v>
      </c>
      <c r="B23" s="85" t="s">
        <v>65</v>
      </c>
      <c r="C23" s="66" t="s">
        <v>74</v>
      </c>
      <c r="D23" s="67" t="s">
        <v>9</v>
      </c>
      <c r="E23" s="25">
        <v>18</v>
      </c>
      <c r="F23" s="62">
        <v>9.15776</v>
      </c>
      <c r="G23" s="3"/>
    </row>
    <row r="24" spans="1:7" ht="31.5" customHeight="1">
      <c r="A24" s="86"/>
      <c r="B24" s="85"/>
      <c r="C24" s="66" t="s">
        <v>75</v>
      </c>
      <c r="D24" s="67" t="s">
        <v>9</v>
      </c>
      <c r="E24" s="25">
        <v>19</v>
      </c>
      <c r="F24" s="62">
        <v>9.15776</v>
      </c>
      <c r="G24" s="3"/>
    </row>
    <row r="25" spans="1:7" ht="35.25" customHeight="1">
      <c r="A25" s="86"/>
      <c r="B25" s="85" t="s">
        <v>82</v>
      </c>
      <c r="C25" s="66" t="s">
        <v>74</v>
      </c>
      <c r="D25" s="67" t="s">
        <v>9</v>
      </c>
      <c r="E25" s="25">
        <v>20</v>
      </c>
      <c r="F25" s="62">
        <v>23.52692</v>
      </c>
      <c r="G25" s="3"/>
    </row>
    <row r="26" spans="1:7" ht="35.25" customHeight="1">
      <c r="A26" s="86"/>
      <c r="B26" s="85"/>
      <c r="C26" s="66" t="s">
        <v>75</v>
      </c>
      <c r="D26" s="67" t="s">
        <v>9</v>
      </c>
      <c r="E26" s="25">
        <v>21</v>
      </c>
      <c r="F26" s="62">
        <v>17.69348</v>
      </c>
      <c r="G26" s="3"/>
    </row>
    <row r="27" spans="1:7" ht="26.25">
      <c r="A27" s="86"/>
      <c r="B27" s="85" t="s">
        <v>12</v>
      </c>
      <c r="C27" s="85"/>
      <c r="D27" s="67" t="s">
        <v>10</v>
      </c>
      <c r="E27" s="25">
        <v>22</v>
      </c>
      <c r="F27" s="65">
        <f>IF((F23+F25)&lt;&gt;0,((F24+F26)/(F23+F25))*100,0)</f>
        <v>82.15237230408864</v>
      </c>
      <c r="G27" s="3"/>
    </row>
    <row r="28" spans="1:7" s="15" customFormat="1" ht="43.5" customHeight="1">
      <c r="A28" s="85" t="s">
        <v>84</v>
      </c>
      <c r="B28" s="85" t="s">
        <v>40</v>
      </c>
      <c r="C28" s="85"/>
      <c r="D28" s="67" t="s">
        <v>9</v>
      </c>
      <c r="E28" s="25">
        <v>23</v>
      </c>
      <c r="F28" s="63">
        <v>0</v>
      </c>
      <c r="G28" s="14"/>
    </row>
    <row r="29" spans="1:7" s="15" customFormat="1" ht="45.75" customHeight="1">
      <c r="A29" s="86"/>
      <c r="B29" s="85" t="s">
        <v>27</v>
      </c>
      <c r="C29" s="85"/>
      <c r="D29" s="67" t="s">
        <v>9</v>
      </c>
      <c r="E29" s="25">
        <v>24</v>
      </c>
      <c r="F29" s="63">
        <v>0</v>
      </c>
      <c r="G29" s="14"/>
    </row>
    <row r="30" spans="1:9" s="15" customFormat="1" ht="45.75" customHeight="1">
      <c r="A30" s="86"/>
      <c r="B30" s="85" t="s">
        <v>83</v>
      </c>
      <c r="C30" s="66" t="s">
        <v>28</v>
      </c>
      <c r="D30" s="67" t="s">
        <v>9</v>
      </c>
      <c r="E30" s="25">
        <v>25</v>
      </c>
      <c r="F30" s="62">
        <v>0</v>
      </c>
      <c r="G30" s="14"/>
      <c r="I30" s="70"/>
    </row>
    <row r="31" spans="1:8" ht="40.5" customHeight="1">
      <c r="A31" s="86"/>
      <c r="B31" s="85"/>
      <c r="C31" s="66" t="s">
        <v>13</v>
      </c>
      <c r="D31" s="67" t="s">
        <v>9</v>
      </c>
      <c r="E31" s="25">
        <v>26</v>
      </c>
      <c r="F31" s="62">
        <v>0</v>
      </c>
      <c r="G31" s="3"/>
      <c r="H31" s="7"/>
    </row>
    <row r="32" spans="1:7" ht="41.25" customHeight="1">
      <c r="A32" s="86"/>
      <c r="B32" s="85"/>
      <c r="C32" s="66" t="s">
        <v>14</v>
      </c>
      <c r="D32" s="67" t="s">
        <v>9</v>
      </c>
      <c r="E32" s="25">
        <v>27</v>
      </c>
      <c r="F32" s="62">
        <v>9.28991</v>
      </c>
      <c r="G32" s="3"/>
    </row>
    <row r="33" spans="1:7" ht="47.25" customHeight="1">
      <c r="A33" s="86"/>
      <c r="B33" s="85"/>
      <c r="C33" s="66" t="s">
        <v>15</v>
      </c>
      <c r="D33" s="67" t="s">
        <v>9</v>
      </c>
      <c r="E33" s="25">
        <v>28</v>
      </c>
      <c r="F33" s="62">
        <v>9.52152</v>
      </c>
      <c r="G33" s="57"/>
    </row>
    <row r="34" spans="1:9" ht="41.25" customHeight="1">
      <c r="A34" s="86"/>
      <c r="B34" s="85"/>
      <c r="C34" s="66" t="s">
        <v>16</v>
      </c>
      <c r="D34" s="67" t="s">
        <v>9</v>
      </c>
      <c r="E34" s="25">
        <v>29</v>
      </c>
      <c r="F34" s="62">
        <v>0.8199</v>
      </c>
      <c r="G34" s="3"/>
      <c r="I34" s="8"/>
    </row>
    <row r="35" spans="1:8" ht="40.5" customHeight="1">
      <c r="A35" s="86"/>
      <c r="B35" s="85"/>
      <c r="C35" s="66" t="s">
        <v>17</v>
      </c>
      <c r="D35" s="67" t="s">
        <v>9</v>
      </c>
      <c r="E35" s="25">
        <v>30</v>
      </c>
      <c r="F35" s="62">
        <v>7.21</v>
      </c>
      <c r="G35" s="57"/>
      <c r="H35" s="7"/>
    </row>
    <row r="36" spans="1:12" ht="39.75" customHeight="1">
      <c r="A36" s="86"/>
      <c r="B36" s="85" t="s">
        <v>26</v>
      </c>
      <c r="C36" s="85"/>
      <c r="D36" s="67" t="s">
        <v>9</v>
      </c>
      <c r="E36" s="25">
        <v>31</v>
      </c>
      <c r="F36" s="62">
        <v>0</v>
      </c>
      <c r="G36" s="3"/>
      <c r="H36" s="6"/>
      <c r="I36" s="6"/>
      <c r="L36" s="6"/>
    </row>
    <row r="37" spans="1:8" ht="26.25">
      <c r="A37" s="86"/>
      <c r="B37" s="66" t="s">
        <v>12</v>
      </c>
      <c r="C37" s="66"/>
      <c r="D37" s="67" t="s">
        <v>10</v>
      </c>
      <c r="E37" s="25">
        <v>32</v>
      </c>
      <c r="F37" s="65">
        <f>IF((F24+F26)&lt;&gt;0,((F28+F29+F31*0.15+F32*0.25+F33*0.7+F34*0.9+F35+F36)/(F24+F26))*100,0)</f>
        <v>63.07139446818842</v>
      </c>
      <c r="G37" s="3"/>
      <c r="H37" s="7"/>
    </row>
    <row r="38" spans="1:7" ht="26.25">
      <c r="A38" s="85" t="s">
        <v>18</v>
      </c>
      <c r="B38" s="86"/>
      <c r="C38" s="68"/>
      <c r="D38" s="67" t="s">
        <v>10</v>
      </c>
      <c r="E38" s="25">
        <v>33</v>
      </c>
      <c r="F38" s="65">
        <f>IF((F24+F26+F28+F29)=0,0,(F12*0.15+F20*0.15+F27*0.2+F37*0.5)-F22*0.25)</f>
        <v>154.52056199724532</v>
      </c>
      <c r="G38" s="3"/>
    </row>
    <row r="39" spans="1:6" s="44" customFormat="1" ht="188.25" customHeight="1">
      <c r="A39" s="59"/>
      <c r="B39" s="60"/>
      <c r="C39" s="61"/>
      <c r="D39" s="84"/>
      <c r="E39" s="84"/>
      <c r="F39" s="84"/>
    </row>
    <row r="40" spans="1:19" ht="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5.75">
      <c r="A41" s="46"/>
      <c r="B41" s="47"/>
      <c r="C41" s="47"/>
      <c r="D41" s="4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ht="18">
      <c r="B42" s="49"/>
    </row>
  </sheetData>
  <sheetProtection/>
  <mergeCells count="31">
    <mergeCell ref="B8:C8"/>
    <mergeCell ref="A23:A27"/>
    <mergeCell ref="B21:C21"/>
    <mergeCell ref="A6:A13"/>
    <mergeCell ref="A14:A21"/>
    <mergeCell ref="A2:F2"/>
    <mergeCell ref="B6:C6"/>
    <mergeCell ref="B27:C27"/>
    <mergeCell ref="B23:B24"/>
    <mergeCell ref="B14:C14"/>
    <mergeCell ref="B15:C15"/>
    <mergeCell ref="B18:C18"/>
    <mergeCell ref="B19:C19"/>
    <mergeCell ref="B25:B26"/>
    <mergeCell ref="B7:C7"/>
    <mergeCell ref="B9:C9"/>
    <mergeCell ref="B10:C10"/>
    <mergeCell ref="B16:C16"/>
    <mergeCell ref="B17:C17"/>
    <mergeCell ref="B11:C11"/>
    <mergeCell ref="B20:C20"/>
    <mergeCell ref="A22:C22"/>
    <mergeCell ref="B29:C29"/>
    <mergeCell ref="D39:F39"/>
    <mergeCell ref="B12:C12"/>
    <mergeCell ref="B13:C13"/>
    <mergeCell ref="B36:C36"/>
    <mergeCell ref="B28:C28"/>
    <mergeCell ref="A38:B38"/>
    <mergeCell ref="A28:A37"/>
    <mergeCell ref="B30:B35"/>
  </mergeCells>
  <printOptions horizontalCentered="1"/>
  <pageMargins left="0" right="0" top="0.75" bottom="0.75" header="0.3" footer="0.3"/>
  <pageSetup fitToHeight="1" fitToWidth="1" horizontalDpi="600" verticalDpi="600" orientation="portrait" paperSize="9" scale="41" r:id="rId1"/>
  <ignoredErrors>
    <ignoredError sqref="F11:F12 F19:F2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S26"/>
  <sheetViews>
    <sheetView view="pageBreakPreview" zoomScale="75" zoomScaleNormal="40" zoomScaleSheetLayoutView="75" zoomScalePageLayoutView="0" workbookViewId="0" topLeftCell="A13">
      <selection activeCell="E26" sqref="E26"/>
    </sheetView>
  </sheetViews>
  <sheetFormatPr defaultColWidth="9.140625" defaultRowHeight="15"/>
  <cols>
    <col min="1" max="1" width="69.28125" style="0" customWidth="1"/>
    <col min="2" max="2" width="7.140625" style="0" customWidth="1"/>
    <col min="3" max="3" width="23.00390625" style="0" customWidth="1"/>
    <col min="4" max="4" width="38.421875" style="0" customWidth="1"/>
    <col min="5" max="5" width="37.00390625" style="0" customWidth="1"/>
    <col min="6" max="6" width="37.140625" style="0" customWidth="1"/>
    <col min="7" max="7" width="41.7109375" style="0" customWidth="1"/>
    <col min="8" max="8" width="35.8515625" style="0" customWidth="1"/>
    <col min="9" max="9" width="37.7109375" style="0" customWidth="1"/>
    <col min="11" max="11" width="33.00390625" style="0" customWidth="1"/>
    <col min="12" max="12" width="30.140625" style="0" customWidth="1"/>
  </cols>
  <sheetData>
    <row r="1" ht="28.5" customHeight="1">
      <c r="I1" s="51" t="s">
        <v>78</v>
      </c>
    </row>
    <row r="2" spans="1:9" ht="60.75" customHeight="1">
      <c r="A2" s="90" t="s">
        <v>79</v>
      </c>
      <c r="B2" s="90"/>
      <c r="C2" s="90"/>
      <c r="D2" s="90"/>
      <c r="E2" s="90"/>
      <c r="F2" s="90"/>
      <c r="G2" s="90"/>
      <c r="H2" s="90"/>
      <c r="I2" s="90"/>
    </row>
    <row r="3" spans="1:6" ht="26.25" customHeight="1">
      <c r="A3" s="2" t="s">
        <v>1</v>
      </c>
      <c r="B3" s="93" t="s">
        <v>86</v>
      </c>
      <c r="C3" s="93"/>
      <c r="D3" s="93"/>
      <c r="E3" s="21"/>
      <c r="F3" s="21"/>
    </row>
    <row r="4" spans="1:9" ht="33.75" customHeight="1">
      <c r="A4" s="2" t="s">
        <v>2</v>
      </c>
      <c r="B4" s="58"/>
      <c r="C4" s="54">
        <v>42186</v>
      </c>
      <c r="D4" s="35"/>
      <c r="E4" s="36"/>
      <c r="F4" s="36"/>
      <c r="I4" s="38" t="s">
        <v>62</v>
      </c>
    </row>
    <row r="5" spans="1:9" ht="9.75" customHeight="1">
      <c r="A5" s="39"/>
      <c r="B5" s="39"/>
      <c r="C5" s="1"/>
      <c r="D5" s="1"/>
      <c r="E5" s="1"/>
      <c r="F5" s="1"/>
      <c r="G5" s="1"/>
      <c r="H5" s="1"/>
      <c r="I5" s="38"/>
    </row>
    <row r="6" spans="1:10" ht="40.5">
      <c r="A6" s="29"/>
      <c r="B6" s="29"/>
      <c r="C6" s="4" t="s">
        <v>48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33" t="s">
        <v>49</v>
      </c>
      <c r="J6" s="3" t="s">
        <v>19</v>
      </c>
    </row>
    <row r="7" spans="1:10" ht="53.25" customHeight="1">
      <c r="A7" s="18" t="s">
        <v>58</v>
      </c>
      <c r="B7" s="41">
        <v>1</v>
      </c>
      <c r="C7" s="4">
        <v>1426.56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33" t="s">
        <v>49</v>
      </c>
      <c r="J7" s="3"/>
    </row>
    <row r="8" spans="1:10" ht="63.75" customHeight="1">
      <c r="A8" s="18" t="s">
        <v>80</v>
      </c>
      <c r="B8" s="41">
        <v>2</v>
      </c>
      <c r="C8" s="30" t="s">
        <v>88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33" t="s">
        <v>49</v>
      </c>
      <c r="J8" s="3"/>
    </row>
    <row r="9" spans="1:10" ht="42" customHeight="1">
      <c r="A9" s="103" t="s">
        <v>32</v>
      </c>
      <c r="B9" s="110">
        <v>3</v>
      </c>
      <c r="C9" s="78" t="s">
        <v>49</v>
      </c>
      <c r="D9" s="107" t="s">
        <v>60</v>
      </c>
      <c r="E9" s="109"/>
      <c r="F9" s="91" t="s">
        <v>61</v>
      </c>
      <c r="G9" s="92"/>
      <c r="H9" s="91" t="s">
        <v>10</v>
      </c>
      <c r="I9" s="92"/>
      <c r="J9" s="3"/>
    </row>
    <row r="10" spans="1:10" ht="58.5" customHeight="1">
      <c r="A10" s="104"/>
      <c r="B10" s="111"/>
      <c r="C10" s="79"/>
      <c r="D10" s="107">
        <f>F13+G13</f>
        <v>479.125</v>
      </c>
      <c r="E10" s="109"/>
      <c r="F10" s="107">
        <v>479.125</v>
      </c>
      <c r="G10" s="109"/>
      <c r="H10" s="76">
        <f>(F10/D10)*100</f>
        <v>100</v>
      </c>
      <c r="I10" s="77"/>
      <c r="J10" s="3"/>
    </row>
    <row r="11" spans="1:10" ht="51" customHeight="1">
      <c r="A11" s="94"/>
      <c r="B11" s="95"/>
      <c r="C11" s="96"/>
      <c r="D11" s="107" t="s">
        <v>50</v>
      </c>
      <c r="E11" s="109"/>
      <c r="F11" s="91" t="s">
        <v>51</v>
      </c>
      <c r="G11" s="92"/>
      <c r="H11" s="91" t="s">
        <v>52</v>
      </c>
      <c r="I11" s="92"/>
      <c r="J11" s="3"/>
    </row>
    <row r="12" spans="1:10" ht="99" customHeight="1">
      <c r="A12" s="97"/>
      <c r="B12" s="98"/>
      <c r="C12" s="99"/>
      <c r="D12" s="30" t="s">
        <v>65</v>
      </c>
      <c r="E12" s="30" t="s">
        <v>66</v>
      </c>
      <c r="F12" s="30" t="s">
        <v>65</v>
      </c>
      <c r="G12" s="30" t="s">
        <v>67</v>
      </c>
      <c r="H12" s="30" t="s">
        <v>65</v>
      </c>
      <c r="I12" s="30" t="s">
        <v>67</v>
      </c>
      <c r="J12" s="3"/>
    </row>
    <row r="13" spans="1:10" ht="78" customHeight="1">
      <c r="A13" s="37" t="s">
        <v>63</v>
      </c>
      <c r="B13" s="42">
        <v>4</v>
      </c>
      <c r="C13" s="30">
        <f>SUM(D13:I13)</f>
        <v>1068.478</v>
      </c>
      <c r="D13" s="4">
        <v>151.986</v>
      </c>
      <c r="E13" s="31">
        <v>437.367</v>
      </c>
      <c r="F13" s="55">
        <v>173.77</v>
      </c>
      <c r="G13" s="55">
        <v>305.355</v>
      </c>
      <c r="H13" s="55">
        <v>0</v>
      </c>
      <c r="I13" s="11">
        <v>0</v>
      </c>
      <c r="J13" s="3"/>
    </row>
    <row r="14" spans="1:10" ht="81.75" customHeight="1">
      <c r="A14" s="18" t="s">
        <v>47</v>
      </c>
      <c r="B14" s="41">
        <v>5</v>
      </c>
      <c r="C14" s="30">
        <f>SUM(D14:I14)</f>
        <v>946.5029999999999</v>
      </c>
      <c r="D14" s="4">
        <v>151.986</v>
      </c>
      <c r="E14" s="31">
        <v>323.706</v>
      </c>
      <c r="F14" s="55">
        <v>173.77</v>
      </c>
      <c r="G14" s="55">
        <v>297.041</v>
      </c>
      <c r="H14" s="55">
        <v>0</v>
      </c>
      <c r="I14" s="11">
        <v>0</v>
      </c>
      <c r="J14" s="3"/>
    </row>
    <row r="15" spans="1:10" ht="36" customHeight="1">
      <c r="A15" s="94"/>
      <c r="B15" s="95"/>
      <c r="C15" s="96"/>
      <c r="D15" s="107" t="s">
        <v>53</v>
      </c>
      <c r="E15" s="108"/>
      <c r="F15" s="109"/>
      <c r="G15" s="107" t="s">
        <v>51</v>
      </c>
      <c r="H15" s="108"/>
      <c r="I15" s="109"/>
      <c r="J15" s="3"/>
    </row>
    <row r="16" spans="1:10" ht="49.5" customHeight="1">
      <c r="A16" s="100"/>
      <c r="B16" s="101"/>
      <c r="C16" s="102"/>
      <c r="D16" s="30" t="s">
        <v>55</v>
      </c>
      <c r="E16" s="105" t="s">
        <v>56</v>
      </c>
      <c r="F16" s="106"/>
      <c r="G16" s="30" t="s">
        <v>55</v>
      </c>
      <c r="H16" s="105" t="s">
        <v>56</v>
      </c>
      <c r="I16" s="106"/>
      <c r="J16" s="3"/>
    </row>
    <row r="17" spans="1:10" ht="94.5" customHeight="1">
      <c r="A17" s="97"/>
      <c r="B17" s="98"/>
      <c r="C17" s="99"/>
      <c r="D17" s="30" t="s">
        <v>65</v>
      </c>
      <c r="E17" s="30" t="s">
        <v>65</v>
      </c>
      <c r="F17" s="30" t="s">
        <v>67</v>
      </c>
      <c r="G17" s="30" t="s">
        <v>65</v>
      </c>
      <c r="H17" s="30" t="s">
        <v>65</v>
      </c>
      <c r="I17" s="30" t="s">
        <v>67</v>
      </c>
      <c r="J17" s="3"/>
    </row>
    <row r="18" spans="1:10" ht="57" customHeight="1">
      <c r="A18" s="18" t="s">
        <v>85</v>
      </c>
      <c r="B18" s="41">
        <v>6</v>
      </c>
      <c r="C18" s="30" t="s">
        <v>95</v>
      </c>
      <c r="D18" s="30" t="s">
        <v>91</v>
      </c>
      <c r="E18" s="30" t="s">
        <v>92</v>
      </c>
      <c r="F18" s="30" t="s">
        <v>89</v>
      </c>
      <c r="G18" s="30" t="s">
        <v>93</v>
      </c>
      <c r="H18" s="30" t="s">
        <v>94</v>
      </c>
      <c r="I18" s="30" t="s">
        <v>90</v>
      </c>
      <c r="J18" s="3"/>
    </row>
    <row r="19" spans="1:9" s="44" customFormat="1" ht="147" customHeight="1">
      <c r="A19" s="75"/>
      <c r="B19" s="75"/>
      <c r="C19" s="75"/>
      <c r="D19" s="69"/>
      <c r="G19" s="112"/>
      <c r="H19" s="112"/>
      <c r="I19" s="50"/>
    </row>
    <row r="20" spans="1:19" ht="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8">
      <c r="A21" s="46"/>
      <c r="B21" s="47"/>
      <c r="C21" s="47"/>
      <c r="D21" s="52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6" ht="15">
      <c r="E26" s="71"/>
    </row>
  </sheetData>
  <sheetProtection/>
  <mergeCells count="22">
    <mergeCell ref="H16:I16"/>
    <mergeCell ref="G19:H19"/>
    <mergeCell ref="D9:E9"/>
    <mergeCell ref="G15:I15"/>
    <mergeCell ref="A19:C19"/>
    <mergeCell ref="D10:E10"/>
    <mergeCell ref="F10:G10"/>
    <mergeCell ref="H10:I10"/>
    <mergeCell ref="C9:C10"/>
    <mergeCell ref="H11:I11"/>
    <mergeCell ref="H9:I9"/>
    <mergeCell ref="A15:C17"/>
    <mergeCell ref="A9:A10"/>
    <mergeCell ref="E16:F16"/>
    <mergeCell ref="D15:F15"/>
    <mergeCell ref="B9:B10"/>
    <mergeCell ref="F11:G11"/>
    <mergeCell ref="D11:E11"/>
    <mergeCell ref="F9:G9"/>
    <mergeCell ref="A2:I2"/>
    <mergeCell ref="B3:D3"/>
    <mergeCell ref="A11:C12"/>
  </mergeCells>
  <printOptions horizontalCentered="1"/>
  <pageMargins left="0" right="0" top="0.75" bottom="0.75" header="0.3" footer="0.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FF"/>
  </sheetPr>
  <dimension ref="A1:K57"/>
  <sheetViews>
    <sheetView view="pageBreakPreview" zoomScale="60" zoomScaleNormal="70" zoomScalePageLayoutView="0" workbookViewId="0" topLeftCell="A13">
      <selection activeCell="A47" sqref="A47:E48"/>
    </sheetView>
  </sheetViews>
  <sheetFormatPr defaultColWidth="9.140625" defaultRowHeight="15"/>
  <cols>
    <col min="1" max="1" width="60.7109375" style="0" customWidth="1"/>
    <col min="2" max="2" width="79.28125" style="0" customWidth="1"/>
    <col min="3" max="3" width="19.7109375" style="0" customWidth="1"/>
    <col min="4" max="4" width="7.7109375" style="0" customWidth="1"/>
    <col min="5" max="5" width="20.7109375" style="0" customWidth="1"/>
    <col min="6" max="6" width="26.00390625" style="0" customWidth="1"/>
    <col min="7" max="7" width="27.57421875" style="0" customWidth="1"/>
    <col min="8" max="8" width="25.57421875" style="0" customWidth="1"/>
    <col min="9" max="9" width="24.28125" style="0" customWidth="1"/>
    <col min="10" max="10" width="22.7109375" style="0" customWidth="1"/>
    <col min="11" max="11" width="27.421875" style="0" customWidth="1"/>
  </cols>
  <sheetData>
    <row r="1" spans="1:6" ht="60.75" customHeight="1">
      <c r="A1" s="122" t="s">
        <v>44</v>
      </c>
      <c r="B1" s="122"/>
      <c r="C1" s="122"/>
      <c r="D1" s="122"/>
      <c r="E1" s="122"/>
      <c r="F1" s="2" t="s">
        <v>0</v>
      </c>
    </row>
    <row r="2" spans="1:5" ht="26.25" customHeight="1">
      <c r="A2" s="2" t="s">
        <v>1</v>
      </c>
      <c r="B2" s="1"/>
      <c r="C2" s="125"/>
      <c r="D2" s="126"/>
      <c r="E2" s="126"/>
    </row>
    <row r="3" spans="1:5" ht="33.75" customHeight="1">
      <c r="A3" s="2" t="s">
        <v>2</v>
      </c>
      <c r="B3" s="1"/>
      <c r="C3" s="132" t="s">
        <v>21</v>
      </c>
      <c r="D3" s="133"/>
      <c r="E3" s="133"/>
    </row>
    <row r="4" spans="1:5" ht="40.5" customHeight="1">
      <c r="A4" s="39" t="s">
        <v>45</v>
      </c>
      <c r="B4" s="27"/>
      <c r="C4" s="1"/>
      <c r="D4" s="1"/>
      <c r="E4" s="1"/>
    </row>
    <row r="5" spans="1:6" ht="40.5">
      <c r="A5" s="83" t="s">
        <v>3</v>
      </c>
      <c r="B5" s="23" t="s">
        <v>4</v>
      </c>
      <c r="C5" s="16" t="s">
        <v>9</v>
      </c>
      <c r="D5" s="12">
        <v>1</v>
      </c>
      <c r="E5" s="17"/>
      <c r="F5" s="3" t="s">
        <v>19</v>
      </c>
    </row>
    <row r="6" spans="1:6" ht="40.5">
      <c r="A6" s="72"/>
      <c r="B6" s="23" t="s">
        <v>5</v>
      </c>
      <c r="C6" s="16" t="s">
        <v>9</v>
      </c>
      <c r="D6" s="12">
        <v>2</v>
      </c>
      <c r="E6" s="17"/>
      <c r="F6" s="3" t="s">
        <v>19</v>
      </c>
    </row>
    <row r="7" spans="1:6" ht="40.5">
      <c r="A7" s="72"/>
      <c r="B7" s="23" t="s">
        <v>6</v>
      </c>
      <c r="C7" s="16" t="s">
        <v>9</v>
      </c>
      <c r="D7" s="12">
        <v>3</v>
      </c>
      <c r="E7" s="17"/>
      <c r="F7" s="3" t="s">
        <v>19</v>
      </c>
    </row>
    <row r="8" spans="1:6" ht="47.25" customHeight="1">
      <c r="A8" s="72"/>
      <c r="B8" s="23" t="s">
        <v>23</v>
      </c>
      <c r="C8" s="16" t="s">
        <v>9</v>
      </c>
      <c r="D8" s="12">
        <v>4</v>
      </c>
      <c r="E8" s="17"/>
      <c r="F8" s="3"/>
    </row>
    <row r="9" spans="1:6" ht="40.5">
      <c r="A9" s="72"/>
      <c r="B9" s="23" t="s">
        <v>7</v>
      </c>
      <c r="C9" s="16" t="s">
        <v>9</v>
      </c>
      <c r="D9" s="12">
        <v>5</v>
      </c>
      <c r="E9" s="17"/>
      <c r="F9" s="3" t="s">
        <v>19</v>
      </c>
    </row>
    <row r="10" spans="1:6" ht="40.5">
      <c r="A10" s="72"/>
      <c r="B10" s="23" t="s">
        <v>24</v>
      </c>
      <c r="C10" s="16" t="s">
        <v>10</v>
      </c>
      <c r="D10" s="12">
        <v>6</v>
      </c>
      <c r="E10" s="13" t="e">
        <f>IF((($E$8+$E$9)/E6)*100&lt;0,0,(MIN((($E$8+$E$9)/E6)*100,200)))</f>
        <v>#DIV/0!</v>
      </c>
      <c r="F10" s="3" t="s">
        <v>19</v>
      </c>
    </row>
    <row r="11" spans="1:6" ht="40.5">
      <c r="A11" s="72"/>
      <c r="B11" s="23" t="s">
        <v>8</v>
      </c>
      <c r="C11" s="16" t="s">
        <v>10</v>
      </c>
      <c r="D11" s="12">
        <v>7</v>
      </c>
      <c r="E11" s="13" t="e">
        <f>IF((($E$8+$E$9)/E7)*100&lt;0,0,(MIN((($E$8+$E$9)/E7)*100,200)))</f>
        <v>#DIV/0!</v>
      </c>
      <c r="F11" s="3" t="s">
        <v>19</v>
      </c>
    </row>
    <row r="12" spans="1:6" ht="78" customHeight="1">
      <c r="A12" s="73"/>
      <c r="B12" s="23" t="s">
        <v>33</v>
      </c>
      <c r="C12" s="16" t="s">
        <v>9</v>
      </c>
      <c r="D12" s="12">
        <v>8</v>
      </c>
      <c r="E12" s="13"/>
      <c r="F12" s="3"/>
    </row>
    <row r="13" spans="1:6" ht="47.25" customHeight="1">
      <c r="A13" s="83" t="s">
        <v>11</v>
      </c>
      <c r="B13" s="23" t="s">
        <v>4</v>
      </c>
      <c r="C13" s="16" t="s">
        <v>43</v>
      </c>
      <c r="D13" s="12">
        <v>9</v>
      </c>
      <c r="E13" s="22"/>
      <c r="F13" s="3" t="s">
        <v>19</v>
      </c>
    </row>
    <row r="14" spans="1:6" ht="47.25" customHeight="1">
      <c r="A14" s="72"/>
      <c r="B14" s="23" t="s">
        <v>5</v>
      </c>
      <c r="C14" s="16" t="s">
        <v>43</v>
      </c>
      <c r="D14" s="12">
        <v>10</v>
      </c>
      <c r="E14" s="22"/>
      <c r="F14" s="3" t="s">
        <v>19</v>
      </c>
    </row>
    <row r="15" spans="1:6" ht="40.5">
      <c r="A15" s="72"/>
      <c r="B15" s="23" t="s">
        <v>6</v>
      </c>
      <c r="C15" s="16" t="s">
        <v>43</v>
      </c>
      <c r="D15" s="12">
        <v>11</v>
      </c>
      <c r="E15" s="22"/>
      <c r="F15" s="3" t="s">
        <v>19</v>
      </c>
    </row>
    <row r="16" spans="1:6" ht="45.75" customHeight="1">
      <c r="A16" s="72"/>
      <c r="B16" s="23" t="s">
        <v>23</v>
      </c>
      <c r="C16" s="16" t="s">
        <v>43</v>
      </c>
      <c r="D16" s="12">
        <v>12</v>
      </c>
      <c r="E16" s="22"/>
      <c r="F16" s="3"/>
    </row>
    <row r="17" spans="1:6" ht="40.5">
      <c r="A17" s="72"/>
      <c r="B17" s="23" t="s">
        <v>41</v>
      </c>
      <c r="C17" s="16" t="s">
        <v>43</v>
      </c>
      <c r="D17" s="12">
        <v>13</v>
      </c>
      <c r="E17" s="22"/>
      <c r="F17" s="3" t="s">
        <v>19</v>
      </c>
    </row>
    <row r="18" spans="1:6" ht="45.75" customHeight="1">
      <c r="A18" s="72"/>
      <c r="B18" s="23" t="s">
        <v>24</v>
      </c>
      <c r="C18" s="16" t="s">
        <v>10</v>
      </c>
      <c r="D18" s="12">
        <v>14</v>
      </c>
      <c r="E18" s="13" t="e">
        <f>IF((($E$15+$E$16)/E14)*100&lt;0,0,(MIN((($E$15+$E$16)/E14)*100,200)))</f>
        <v>#DIV/0!</v>
      </c>
      <c r="F18" s="3" t="s">
        <v>19</v>
      </c>
    </row>
    <row r="19" spans="1:6" ht="45" customHeight="1">
      <c r="A19" s="72"/>
      <c r="B19" s="23" t="s">
        <v>8</v>
      </c>
      <c r="C19" s="16" t="s">
        <v>10</v>
      </c>
      <c r="D19" s="12">
        <v>15</v>
      </c>
      <c r="E19" s="13" t="e">
        <f>IF((($E$15+$E$16)/E15)*100&lt;0,0,(MIN((($E$15+$E$16)/E15)*100,200)))</f>
        <v>#DIV/0!</v>
      </c>
      <c r="F19" s="3" t="s">
        <v>19</v>
      </c>
    </row>
    <row r="20" spans="1:6" ht="45" customHeight="1">
      <c r="A20" s="73"/>
      <c r="B20" s="23" t="s">
        <v>34</v>
      </c>
      <c r="C20" s="16" t="s">
        <v>43</v>
      </c>
      <c r="D20" s="12">
        <v>16</v>
      </c>
      <c r="E20" s="13"/>
      <c r="F20" s="3"/>
    </row>
    <row r="21" spans="1:6" ht="66" customHeight="1">
      <c r="A21" s="74" t="s">
        <v>35</v>
      </c>
      <c r="B21" s="113"/>
      <c r="C21" s="16" t="s">
        <v>10</v>
      </c>
      <c r="D21" s="12">
        <v>17</v>
      </c>
      <c r="E21" s="13"/>
      <c r="F21" s="3"/>
    </row>
    <row r="22" spans="1:6" ht="48.75" customHeight="1">
      <c r="A22" s="127" t="s">
        <v>36</v>
      </c>
      <c r="B22" s="23" t="s">
        <v>64</v>
      </c>
      <c r="C22" s="16" t="s">
        <v>9</v>
      </c>
      <c r="D22" s="12">
        <v>18</v>
      </c>
      <c r="E22" s="17"/>
      <c r="F22" s="3" t="s">
        <v>19</v>
      </c>
    </row>
    <row r="23" spans="1:6" ht="50.25" customHeight="1">
      <c r="A23" s="128"/>
      <c r="B23" s="23" t="s">
        <v>37</v>
      </c>
      <c r="C23" s="16" t="s">
        <v>9</v>
      </c>
      <c r="D23" s="12">
        <v>19</v>
      </c>
      <c r="E23" s="17"/>
      <c r="F23" s="3" t="s">
        <v>19</v>
      </c>
    </row>
    <row r="24" spans="1:6" ht="47.25" customHeight="1">
      <c r="A24" s="128"/>
      <c r="B24" s="23" t="s">
        <v>38</v>
      </c>
      <c r="C24" s="16" t="s">
        <v>9</v>
      </c>
      <c r="D24" s="12">
        <v>20</v>
      </c>
      <c r="E24" s="17"/>
      <c r="F24" s="3"/>
    </row>
    <row r="25" spans="1:6" ht="50.25" customHeight="1">
      <c r="A25" s="128"/>
      <c r="B25" s="23" t="s">
        <v>39</v>
      </c>
      <c r="C25" s="16" t="s">
        <v>9</v>
      </c>
      <c r="D25" s="12">
        <v>21</v>
      </c>
      <c r="E25" s="17"/>
      <c r="F25" s="3"/>
    </row>
    <row r="26" spans="1:6" ht="40.5">
      <c r="A26" s="128"/>
      <c r="B26" s="23" t="s">
        <v>12</v>
      </c>
      <c r="C26" s="16" t="s">
        <v>10</v>
      </c>
      <c r="D26" s="12">
        <v>22</v>
      </c>
      <c r="E26" s="24">
        <f>IF((E22+E24)&lt;&gt;0,((E23+E25)/(E22+E24))*100,0)</f>
        <v>0</v>
      </c>
      <c r="F26" s="3" t="s">
        <v>19</v>
      </c>
    </row>
    <row r="27" spans="1:6" s="15" customFormat="1" ht="43.5" customHeight="1">
      <c r="A27" s="83" t="s">
        <v>25</v>
      </c>
      <c r="B27" s="23" t="s">
        <v>40</v>
      </c>
      <c r="C27" s="16" t="s">
        <v>9</v>
      </c>
      <c r="D27" s="12">
        <v>23</v>
      </c>
      <c r="E27" s="13"/>
      <c r="F27" s="14"/>
    </row>
    <row r="28" spans="1:6" s="15" customFormat="1" ht="45.75" customHeight="1">
      <c r="A28" s="72"/>
      <c r="B28" s="23" t="s">
        <v>27</v>
      </c>
      <c r="C28" s="16" t="s">
        <v>9</v>
      </c>
      <c r="D28" s="12">
        <v>24</v>
      </c>
      <c r="E28" s="13"/>
      <c r="F28" s="14"/>
    </row>
    <row r="29" spans="1:6" s="15" customFormat="1" ht="45.75" customHeight="1">
      <c r="A29" s="72"/>
      <c r="B29" s="23" t="s">
        <v>28</v>
      </c>
      <c r="C29" s="16" t="s">
        <v>9</v>
      </c>
      <c r="D29" s="12">
        <v>25</v>
      </c>
      <c r="E29" s="17"/>
      <c r="F29" s="14"/>
    </row>
    <row r="30" spans="1:7" ht="40.5" customHeight="1">
      <c r="A30" s="72"/>
      <c r="B30" s="23" t="s">
        <v>13</v>
      </c>
      <c r="C30" s="16" t="s">
        <v>9</v>
      </c>
      <c r="D30" s="12">
        <v>26</v>
      </c>
      <c r="E30" s="17"/>
      <c r="F30" s="3" t="s">
        <v>19</v>
      </c>
      <c r="G30" s="7"/>
    </row>
    <row r="31" spans="1:6" ht="40.5">
      <c r="A31" s="72"/>
      <c r="B31" s="23" t="s">
        <v>14</v>
      </c>
      <c r="C31" s="16" t="s">
        <v>9</v>
      </c>
      <c r="D31" s="12">
        <v>27</v>
      </c>
      <c r="E31" s="17"/>
      <c r="F31" s="3" t="s">
        <v>19</v>
      </c>
    </row>
    <row r="32" spans="1:6" ht="40.5">
      <c r="A32" s="72"/>
      <c r="B32" s="23" t="s">
        <v>15</v>
      </c>
      <c r="C32" s="16" t="s">
        <v>9</v>
      </c>
      <c r="D32" s="12">
        <v>28</v>
      </c>
      <c r="E32" s="17"/>
      <c r="F32" s="3" t="s">
        <v>19</v>
      </c>
    </row>
    <row r="33" spans="1:8" ht="40.5">
      <c r="A33" s="72"/>
      <c r="B33" s="23" t="s">
        <v>16</v>
      </c>
      <c r="C33" s="16" t="s">
        <v>9</v>
      </c>
      <c r="D33" s="12">
        <v>29</v>
      </c>
      <c r="E33" s="17"/>
      <c r="F33" s="3" t="s">
        <v>19</v>
      </c>
      <c r="H33" s="8"/>
    </row>
    <row r="34" spans="1:7" ht="40.5" customHeight="1">
      <c r="A34" s="72"/>
      <c r="B34" s="23" t="s">
        <v>17</v>
      </c>
      <c r="C34" s="16" t="s">
        <v>9</v>
      </c>
      <c r="D34" s="12">
        <v>30</v>
      </c>
      <c r="E34" s="17"/>
      <c r="F34" s="3" t="s">
        <v>19</v>
      </c>
      <c r="G34" s="6"/>
    </row>
    <row r="35" spans="1:7" ht="45.75" customHeight="1">
      <c r="A35" s="72"/>
      <c r="B35" s="23" t="s">
        <v>26</v>
      </c>
      <c r="C35" s="16" t="s">
        <v>9</v>
      </c>
      <c r="D35" s="12">
        <v>31</v>
      </c>
      <c r="E35" s="17"/>
      <c r="F35" s="3"/>
      <c r="G35" s="6"/>
    </row>
    <row r="36" spans="1:7" ht="40.5">
      <c r="A36" s="73"/>
      <c r="B36" s="23" t="s">
        <v>12</v>
      </c>
      <c r="C36" s="16" t="s">
        <v>10</v>
      </c>
      <c r="D36" s="12">
        <v>32</v>
      </c>
      <c r="E36" s="24">
        <f>IF((E23+E25)&lt;&gt;0,(E27+E28+E30*0.15+E31*0.25+E32*0.7+E33*0.9+E34+E35)*100/(E23+25),0)</f>
        <v>0</v>
      </c>
      <c r="F36" s="3" t="s">
        <v>19</v>
      </c>
      <c r="G36" s="7"/>
    </row>
    <row r="37" spans="1:6" ht="40.5">
      <c r="A37" s="127" t="s">
        <v>18</v>
      </c>
      <c r="B37" s="128"/>
      <c r="C37" s="16" t="s">
        <v>10</v>
      </c>
      <c r="D37" s="25">
        <v>33</v>
      </c>
      <c r="E37" s="24">
        <f>IF((E23+E25)=0,0,(MIN(E9,200)*0.15+MIN(E17,200)*0.15+E26*0.2+E36*0.5-E21*0.25))</f>
        <v>0</v>
      </c>
      <c r="F37" s="3" t="s">
        <v>19</v>
      </c>
    </row>
    <row r="39" ht="20.25">
      <c r="A39" s="27" t="s">
        <v>46</v>
      </c>
    </row>
    <row r="40" spans="1:11" ht="20.25">
      <c r="A40" s="129"/>
      <c r="B40" s="130"/>
      <c r="C40" s="131"/>
      <c r="D40" s="29"/>
      <c r="E40" s="32" t="s">
        <v>48</v>
      </c>
      <c r="F40" s="5" t="s">
        <v>49</v>
      </c>
      <c r="G40" s="5" t="s">
        <v>49</v>
      </c>
      <c r="H40" s="5" t="s">
        <v>49</v>
      </c>
      <c r="I40" s="5" t="s">
        <v>49</v>
      </c>
      <c r="J40" s="5" t="s">
        <v>49</v>
      </c>
      <c r="K40" s="33" t="s">
        <v>49</v>
      </c>
    </row>
    <row r="41" spans="1:11" ht="29.25" customHeight="1">
      <c r="A41" s="80" t="s">
        <v>57</v>
      </c>
      <c r="B41" s="81"/>
      <c r="C41" s="82"/>
      <c r="D41" s="31">
        <v>1</v>
      </c>
      <c r="E41" s="19"/>
      <c r="F41" s="5" t="s">
        <v>49</v>
      </c>
      <c r="G41" s="5" t="s">
        <v>49</v>
      </c>
      <c r="H41" s="5" t="s">
        <v>49</v>
      </c>
      <c r="I41" s="5" t="s">
        <v>49</v>
      </c>
      <c r="J41" s="5" t="s">
        <v>49</v>
      </c>
      <c r="K41" s="33" t="s">
        <v>49</v>
      </c>
    </row>
    <row r="42" spans="1:11" ht="40.5" customHeight="1">
      <c r="A42" s="80" t="s">
        <v>59</v>
      </c>
      <c r="B42" s="81"/>
      <c r="C42" s="82"/>
      <c r="D42" s="31">
        <v>2</v>
      </c>
      <c r="E42" s="19"/>
      <c r="F42" s="5" t="s">
        <v>49</v>
      </c>
      <c r="G42" s="5" t="s">
        <v>49</v>
      </c>
      <c r="H42" s="5" t="s">
        <v>49</v>
      </c>
      <c r="I42" s="5" t="s">
        <v>49</v>
      </c>
      <c r="J42" s="5" t="s">
        <v>49</v>
      </c>
      <c r="K42" s="33" t="s">
        <v>49</v>
      </c>
    </row>
    <row r="43" spans="1:11" ht="60.75" customHeight="1">
      <c r="A43" s="80" t="s">
        <v>58</v>
      </c>
      <c r="B43" s="81"/>
      <c r="C43" s="82"/>
      <c r="D43" s="31">
        <v>3</v>
      </c>
      <c r="E43" s="19"/>
      <c r="F43" s="5" t="s">
        <v>49</v>
      </c>
      <c r="G43" s="5" t="s">
        <v>49</v>
      </c>
      <c r="H43" s="5" t="s">
        <v>49</v>
      </c>
      <c r="I43" s="5" t="s">
        <v>49</v>
      </c>
      <c r="J43" s="5" t="s">
        <v>49</v>
      </c>
      <c r="K43" s="33" t="s">
        <v>49</v>
      </c>
    </row>
    <row r="44" spans="1:11" ht="40.5" customHeight="1">
      <c r="A44" s="80" t="s">
        <v>20</v>
      </c>
      <c r="B44" s="81"/>
      <c r="C44" s="82"/>
      <c r="D44" s="31">
        <v>4</v>
      </c>
      <c r="E44" s="9"/>
      <c r="F44" s="5" t="s">
        <v>49</v>
      </c>
      <c r="G44" s="5" t="s">
        <v>49</v>
      </c>
      <c r="H44" s="5" t="s">
        <v>49</v>
      </c>
      <c r="I44" s="5" t="s">
        <v>49</v>
      </c>
      <c r="J44" s="5" t="s">
        <v>49</v>
      </c>
      <c r="K44" s="33" t="s">
        <v>49</v>
      </c>
    </row>
    <row r="45" spans="1:11" ht="20.25" customHeight="1">
      <c r="A45" s="123" t="s">
        <v>32</v>
      </c>
      <c r="B45" s="123"/>
      <c r="C45" s="123"/>
      <c r="D45" s="124">
        <v>5</v>
      </c>
      <c r="E45" s="124" t="s">
        <v>49</v>
      </c>
      <c r="F45" s="107" t="s">
        <v>60</v>
      </c>
      <c r="G45" s="109"/>
      <c r="H45" s="91" t="s">
        <v>61</v>
      </c>
      <c r="I45" s="92"/>
      <c r="J45" s="91" t="s">
        <v>10</v>
      </c>
      <c r="K45" s="92"/>
    </row>
    <row r="46" spans="1:11" ht="60.75" customHeight="1">
      <c r="A46" s="123"/>
      <c r="B46" s="123"/>
      <c r="C46" s="123"/>
      <c r="D46" s="124"/>
      <c r="E46" s="124"/>
      <c r="F46" s="134"/>
      <c r="G46" s="135"/>
      <c r="H46" s="134"/>
      <c r="I46" s="135"/>
      <c r="J46" s="134"/>
      <c r="K46" s="135"/>
    </row>
    <row r="47" spans="1:11" ht="20.25">
      <c r="A47" s="91"/>
      <c r="B47" s="115"/>
      <c r="C47" s="115"/>
      <c r="D47" s="115"/>
      <c r="E47" s="92"/>
      <c r="F47" s="107" t="s">
        <v>50</v>
      </c>
      <c r="G47" s="109"/>
      <c r="H47" s="91" t="s">
        <v>51</v>
      </c>
      <c r="I47" s="92"/>
      <c r="J47" s="91" t="s">
        <v>52</v>
      </c>
      <c r="K47" s="92"/>
    </row>
    <row r="48" spans="1:11" ht="221.25" customHeight="1">
      <c r="A48" s="119"/>
      <c r="B48" s="120"/>
      <c r="C48" s="120"/>
      <c r="D48" s="120"/>
      <c r="E48" s="121"/>
      <c r="F48" s="30" t="s">
        <v>29</v>
      </c>
      <c r="G48" s="30" t="s">
        <v>31</v>
      </c>
      <c r="H48" s="30" t="s">
        <v>29</v>
      </c>
      <c r="I48" s="30" t="s">
        <v>31</v>
      </c>
      <c r="J48" s="30" t="s">
        <v>29</v>
      </c>
      <c r="K48" s="30" t="s">
        <v>30</v>
      </c>
    </row>
    <row r="49" spans="1:11" ht="60.75" customHeight="1">
      <c r="A49" s="80" t="s">
        <v>63</v>
      </c>
      <c r="B49" s="81"/>
      <c r="C49" s="82"/>
      <c r="D49" s="34">
        <v>6</v>
      </c>
      <c r="E49" s="30">
        <f>SUM(F49:K49)</f>
        <v>0</v>
      </c>
      <c r="F49" s="4"/>
      <c r="G49" s="5"/>
      <c r="H49" s="28"/>
      <c r="I49" s="28"/>
      <c r="J49" s="28"/>
      <c r="K49" s="11"/>
    </row>
    <row r="50" spans="1:11" ht="40.5" customHeight="1">
      <c r="A50" s="80" t="s">
        <v>47</v>
      </c>
      <c r="B50" s="81"/>
      <c r="C50" s="82"/>
      <c r="D50" s="31">
        <v>7</v>
      </c>
      <c r="E50" s="30">
        <f>SUM(F50:K50)</f>
        <v>0</v>
      </c>
      <c r="F50" s="4"/>
      <c r="G50" s="5"/>
      <c r="H50" s="28"/>
      <c r="I50" s="28"/>
      <c r="J50" s="28"/>
      <c r="K50" s="11"/>
    </row>
    <row r="51" spans="1:11" ht="20.25">
      <c r="A51" s="91"/>
      <c r="B51" s="115"/>
      <c r="C51" s="115"/>
      <c r="D51" s="115"/>
      <c r="E51" s="92"/>
      <c r="F51" s="107" t="s">
        <v>53</v>
      </c>
      <c r="G51" s="108"/>
      <c r="H51" s="109"/>
      <c r="I51" s="107" t="s">
        <v>51</v>
      </c>
      <c r="J51" s="108"/>
      <c r="K51" s="109"/>
    </row>
    <row r="52" spans="1:11" ht="64.5" customHeight="1">
      <c r="A52" s="116"/>
      <c r="B52" s="117"/>
      <c r="C52" s="117"/>
      <c r="D52" s="117"/>
      <c r="E52" s="118"/>
      <c r="F52" s="30" t="s">
        <v>55</v>
      </c>
      <c r="G52" s="105" t="s">
        <v>56</v>
      </c>
      <c r="H52" s="106"/>
      <c r="I52" s="30" t="s">
        <v>55</v>
      </c>
      <c r="J52" s="105" t="s">
        <v>56</v>
      </c>
      <c r="K52" s="106"/>
    </row>
    <row r="53" spans="1:11" ht="133.5" customHeight="1">
      <c r="A53" s="119"/>
      <c r="B53" s="120"/>
      <c r="C53" s="120"/>
      <c r="D53" s="120"/>
      <c r="E53" s="121"/>
      <c r="F53" s="30" t="s">
        <v>29</v>
      </c>
      <c r="G53" s="30" t="s">
        <v>31</v>
      </c>
      <c r="H53" s="30" t="s">
        <v>29</v>
      </c>
      <c r="I53" s="30" t="s">
        <v>31</v>
      </c>
      <c r="J53" s="30" t="s">
        <v>29</v>
      </c>
      <c r="K53" s="30" t="s">
        <v>30</v>
      </c>
    </row>
    <row r="54" spans="1:11" ht="40.5" customHeight="1">
      <c r="A54" s="80" t="s">
        <v>54</v>
      </c>
      <c r="B54" s="81"/>
      <c r="C54" s="82"/>
      <c r="D54" s="31">
        <v>8</v>
      </c>
      <c r="E54" s="30">
        <f>SUM(F54:K54)</f>
        <v>0</v>
      </c>
      <c r="F54" s="30"/>
      <c r="G54" s="30"/>
      <c r="H54" s="30"/>
      <c r="I54" s="30"/>
      <c r="J54" s="30"/>
      <c r="K54" s="30"/>
    </row>
    <row r="56" spans="3:4" ht="15">
      <c r="C56" s="10"/>
      <c r="D56" s="10"/>
    </row>
    <row r="57" spans="1:5" ht="96.75" customHeight="1">
      <c r="A57" s="114" t="s">
        <v>42</v>
      </c>
      <c r="B57" s="114"/>
      <c r="C57" s="40"/>
      <c r="D57" s="40"/>
      <c r="E57" s="26" t="s">
        <v>22</v>
      </c>
    </row>
  </sheetData>
  <sheetProtection/>
  <mergeCells count="36">
    <mergeCell ref="J47:K47"/>
    <mergeCell ref="J45:K45"/>
    <mergeCell ref="J46:K46"/>
    <mergeCell ref="A43:C43"/>
    <mergeCell ref="A44:C44"/>
    <mergeCell ref="F46:G46"/>
    <mergeCell ref="F45:G45"/>
    <mergeCell ref="H45:I45"/>
    <mergeCell ref="F47:G47"/>
    <mergeCell ref="C3:E3"/>
    <mergeCell ref="A5:A12"/>
    <mergeCell ref="A41:C41"/>
    <mergeCell ref="H46:I46"/>
    <mergeCell ref="J52:K52"/>
    <mergeCell ref="I51:K51"/>
    <mergeCell ref="A1:E1"/>
    <mergeCell ref="G52:H52"/>
    <mergeCell ref="A42:C42"/>
    <mergeCell ref="A45:C46"/>
    <mergeCell ref="E45:E46"/>
    <mergeCell ref="D45:D46"/>
    <mergeCell ref="A49:C49"/>
    <mergeCell ref="C2:E2"/>
    <mergeCell ref="A57:B57"/>
    <mergeCell ref="A54:C54"/>
    <mergeCell ref="A51:E53"/>
    <mergeCell ref="A47:E48"/>
    <mergeCell ref="F51:H51"/>
    <mergeCell ref="A50:C50"/>
    <mergeCell ref="H47:I47"/>
    <mergeCell ref="A13:A20"/>
    <mergeCell ref="A21:B21"/>
    <mergeCell ref="A22:A26"/>
    <mergeCell ref="A27:A36"/>
    <mergeCell ref="A37:B37"/>
    <mergeCell ref="A40:C40"/>
  </mergeCells>
  <printOptions horizontalCentered="1"/>
  <pageMargins left="0" right="0" top="0.75" bottom="0.75" header="0.3" footer="0.3"/>
  <pageSetup fitToHeight="2" horizontalDpi="600" verticalDpi="600" orientation="landscape" paperSize="9" scale="2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состоянию на 01.07.2015 г.</dc:title>
  <dc:subject/>
  <dc:creator>Admin</dc:creator>
  <cp:keywords/>
  <dc:description/>
  <cp:lastModifiedBy>Зарубин К.В.</cp:lastModifiedBy>
  <cp:lastPrinted>2015-07-02T14:38:22Z</cp:lastPrinted>
  <dcterms:created xsi:type="dcterms:W3CDTF">2015-01-08T14:26:19Z</dcterms:created>
  <dcterms:modified xsi:type="dcterms:W3CDTF">2015-08-07T06:28:32Z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XXJ7TYMEEKJ2-3551-7</vt:lpwstr>
  </property>
  <property fmtid="{D5CDD505-2E9C-101B-9397-08002B2CF9AE}" pid="4" name="_dlc_DocIdItemGu">
    <vt:lpwstr>71b89d4d-c4b8-48cb-b775-095f532c4a87</vt:lpwstr>
  </property>
  <property fmtid="{D5CDD505-2E9C-101B-9397-08002B2CF9AE}" pid="5" name="_dlc_DocIdU">
    <vt:lpwstr>https://vip.gov.mari.ru/minstroy/_layouts/DocIdRedir.aspx?ID=XXJ7TYMEEKJ2-3551-7, XXJ7TYMEEKJ2-3551-7</vt:lpwstr>
  </property>
  <property fmtid="{D5CDD505-2E9C-101B-9397-08002B2CF9AE}" pid="6" name="Описан">
    <vt:lpwstr>Ежемесячный отчет по мониторингу реализации субъектами Российской Федерации региональных адресных программ по переселению граждан из аварийного жилищного фонда по состоянию на 01.07.2015 г.</vt:lpwstr>
  </property>
</Properties>
</file>