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320" windowHeight="12405" activeTab="9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ФИНАНСОВЫЙ ПЛАН" sheetId="10" r:id="rId10"/>
  </sheets>
  <definedNames>
    <definedName name="_xlnm.Print_Area" localSheetId="3">'13'!$A$1:$CA$35</definedName>
  </definedNames>
  <calcPr fullCalcOnLoad="1"/>
</workbook>
</file>

<file path=xl/sharedStrings.xml><?xml version="1.0" encoding="utf-8"?>
<sst xmlns="http://schemas.openxmlformats.org/spreadsheetml/2006/main" count="3480" uniqueCount="941">
  <si>
    <t>Приложение N 15
к приказу Минэнерго России
от 25.04.2018 N 320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</si>
  <si>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</si>
  <si>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</si>
  <si>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Приложение N 16
к приказу Минэнерго России
от 25.04.2018 N 320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</si>
  <si>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</si>
  <si>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</si>
  <si>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</si>
  <si>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N 17
к приказу Минэнерго России
от 25.04.2018 N 320</t>
  </si>
  <si>
    <t>Форма 17. Отчет об исполнении основных этапов работ по инвестиционным проектам инвестиционной программы (квартальный)</t>
  </si>
  <si>
    <t>Идентификатор инвести-
ционного
проекта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</si>
  <si>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</si>
  <si>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</si>
  <si>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</si>
  <si>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</si>
  <si>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</si>
  <si>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</si>
  <si>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</si>
  <si>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</si>
  <si>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</si>
  <si>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</si>
  <si>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</si>
  <si>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</si>
  <si>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</si>
  <si>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</si>
  <si>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</si>
  <si>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</si>
  <si>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</si>
  <si>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</si>
  <si>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</si>
  <si>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</si>
  <si>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</si>
  <si>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</si>
  <si>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N 18
к приказу Минэнерго России
от 25.04.2018 N 320</t>
  </si>
  <si>
    <t>за год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</si>
  <si>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</si>
  <si>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0</t>
  </si>
  <si>
    <t>Реконструкция трансформаторных и иных подстанций,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</si>
  <si>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</si>
  <si>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</si>
  <si>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</si>
  <si>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нд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</si>
  <si>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</si>
  <si>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</si>
  <si>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</si>
  <si>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</si>
  <si>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Прочее новое строительство объектов электросетевого хозяйства, всего, в том числе:</t>
  </si>
  <si>
    <t>Затраты на приобретение материалов, по результатам зпкупок</t>
  </si>
  <si>
    <t>Затраты на приобретение материалов, по результатам закупок</t>
  </si>
  <si>
    <t>Предусматривались затраты на приобретение материалов</t>
  </si>
  <si>
    <t>Предусматривались затраты на приобретение материалов для строительства КЛ</t>
  </si>
  <si>
    <t>Предусматривались затраты на приобретение материалов для строительства ВЛ</t>
  </si>
  <si>
    <t>Затраты на приобретение материалов</t>
  </si>
  <si>
    <t xml:space="preserve">2019 год </t>
  </si>
  <si>
    <t>План 2019</t>
  </si>
  <si>
    <t>x</t>
  </si>
  <si>
    <t>Форма 20. Отчет об исполнении финансового плана субъекта электроэнергетики (3 квартал 2019)</t>
  </si>
  <si>
    <t>Факт январь-сентябрь 2019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</si>
  <si>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</si>
  <si>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</si>
  <si>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</si>
  <si>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</si>
  <si>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</si>
  <si>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</si>
  <si>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</si>
  <si>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</si>
  <si>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</si>
  <si>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</si>
  <si>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</si>
  <si>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Инвестиционная программа МУП"Йошкар-Олинская ТЭЦ-1"</t>
  </si>
  <si>
    <t>Утвержденные плановые значения показателей приведены в соответствии с приказом Министерства экономического развития и торговли Республики Марий Эл №241 от 22.08.2016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</si>
  <si>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</si>
  <si>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</si>
  <si>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</si>
  <si>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</si>
  <si>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</si>
  <si>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</si>
  <si>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</si>
  <si>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</si>
  <si>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</si>
  <si>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</si>
  <si>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</si>
  <si>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</si>
  <si>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</si>
  <si>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</si>
  <si>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</si>
  <si>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</si>
  <si>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</si>
  <si>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</si>
  <si>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</si>
  <si>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</si>
  <si>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</si>
  <si>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</si>
  <si>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</si>
  <si>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</si>
  <si>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</si>
  <si>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</si>
  <si>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</si>
  <si>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</si>
  <si>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</si>
  <si>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</si>
  <si>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2019</t>
  </si>
  <si>
    <t>Фактический объем финансирования капитальных вложений на 01.01.2019,
млн. рублей
(с НДС)</t>
  </si>
  <si>
    <t>Остаток финансирования капитальных вложений на 01.01.2019 в прогнозных ценах соответствующих
лет, млн. рублей
(с НДС)</t>
  </si>
  <si>
    <t>Финансирование капитальных вложений 2019 года, млн. рублей (с НДС)</t>
  </si>
  <si>
    <t>Всего (2019)</t>
  </si>
  <si>
    <t>Фактический объем освоения капитальных вложений на 01.01.2019 в прогнозных ценах соответствующих лет, млн. рублей
(без НДС)</t>
  </si>
  <si>
    <t>Остаток освоения капитальных вложений на 01.01.2019,
млн. рублей
(без НДС)</t>
  </si>
  <si>
    <t>Освоение капитальных вложений 2019, млн. рублей (без НДС)</t>
  </si>
  <si>
    <t>Ввод объектов инвестиционной деятельности (мощностей) в эксплуатацию в 2019</t>
  </si>
  <si>
    <t>Вывод объектов инвестиционной деятельности (мощностей) из эксплуатации в 2019</t>
  </si>
  <si>
    <t>Финансирование капитальных вложений 2019, млн. рублей (с НДС)</t>
  </si>
  <si>
    <t>Принятие основных средств и нематериальных активов к бухгалтерскому учету в 2019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</si>
  <si>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</t>
  </si>
  <si>
    <t>Приложение N 20
к приказу Минэнерго России
от 25.04.2018 N 320</t>
  </si>
  <si>
    <t>Субъект Российской Федерации: Республика Марий Эл</t>
  </si>
  <si>
    <t>Год раскрытия информации: 2019 год</t>
  </si>
  <si>
    <t>1. Финансово-экономическая модель деятельности субъекта электроэнергетики</t>
  </si>
  <si>
    <t>№ пп</t>
  </si>
  <si>
    <t>Показатель</t>
  </si>
  <si>
    <t>Ед. изм.</t>
  </si>
  <si>
    <t>2019 год</t>
  </si>
  <si>
    <t>Отклонение от плановых значений по итогам отчетного периода</t>
  </si>
  <si>
    <t>в ед. измерений</t>
  </si>
  <si>
    <t>в процентах, %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</si>
  <si>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</si>
  <si>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</si>
  <si>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</si>
  <si>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</si>
  <si>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</si>
  <si>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</si>
  <si>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</si>
  <si>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</si>
  <si>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</si>
  <si>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</si>
  <si>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</si>
  <si>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</si>
  <si>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</si>
  <si>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</si>
  <si>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</si>
  <si>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</si>
  <si>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</si>
  <si>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</si>
  <si>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</si>
  <si>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</si>
  <si>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</si>
  <si>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</si>
  <si>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</si>
  <si>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</si>
  <si>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</si>
  <si>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</si>
  <si>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</si>
  <si>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</si>
  <si>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</si>
  <si>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</si>
  <si>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</si>
  <si>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</si>
  <si>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</si>
  <si>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</si>
  <si>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</si>
  <si>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</si>
  <si>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</si>
  <si>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</si>
  <si>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</si>
  <si>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</si>
  <si>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</si>
  <si>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</si>
  <si>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</si>
  <si>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</si>
  <si>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</si>
  <si>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</si>
  <si>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</si>
  <si>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</si>
  <si>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</si>
  <si>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-</t>
  </si>
  <si>
    <t>2.1.2.2</t>
  </si>
  <si>
    <t>покупная тепловая энергия (мощность)</t>
  </si>
  <si>
    <t>3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</si>
  <si>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</si>
  <si>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</si>
  <si>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</si>
  <si>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</si>
  <si>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</si>
  <si>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</si>
  <si>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</si>
  <si>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</si>
  <si>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</si>
  <si>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</si>
  <si>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</si>
  <si>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</si>
  <si>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</si>
  <si>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</si>
  <si>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</si>
  <si>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</si>
  <si>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</si>
  <si>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</si>
  <si>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</si>
  <si>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</si>
  <si>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</si>
  <si>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</si>
  <si>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</si>
  <si>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</si>
  <si>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</si>
  <si>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</si>
  <si>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</si>
  <si>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</si>
  <si>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</si>
  <si>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</si>
  <si>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</si>
  <si>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</si>
  <si>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</si>
  <si>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</si>
  <si>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</si>
  <si>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</si>
  <si>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</si>
  <si>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</si>
  <si>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</si>
  <si>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</si>
  <si>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</si>
  <si>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</si>
  <si>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</si>
  <si>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</si>
  <si>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</si>
  <si>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</si>
  <si>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</si>
  <si>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</si>
  <si>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</si>
  <si>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</si>
  <si>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</si>
  <si>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</si>
  <si>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</si>
  <si>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</si>
  <si>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</si>
  <si>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</si>
  <si>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</si>
  <si>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</si>
  <si>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</si>
  <si>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</si>
  <si>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</si>
  <si>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</si>
  <si>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</si>
  <si>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</si>
  <si>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</si>
  <si>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</si>
  <si>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</si>
  <si>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</si>
  <si>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</si>
  <si>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</si>
  <si>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</si>
  <si>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</si>
  <si>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</si>
  <si>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</si>
  <si>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</si>
  <si>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</si>
  <si>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</si>
  <si>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</si>
  <si>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</si>
  <si>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</si>
  <si>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</si>
  <si>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</si>
  <si>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</si>
  <si>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5.8.1</t>
  </si>
  <si>
    <t>5.8.2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</si>
  <si>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</si>
  <si>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</si>
  <si>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</si>
  <si>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</si>
  <si>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</si>
  <si>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</si>
  <si>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</si>
  <si>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</si>
  <si>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</si>
  <si>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</si>
  <si>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</si>
  <si>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</si>
  <si>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</si>
  <si>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</si>
  <si>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</si>
  <si>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</si>
  <si>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</si>
  <si>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</si>
  <si>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</si>
  <si>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</si>
  <si>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</si>
  <si>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</si>
  <si>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</si>
  <si>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</si>
  <si>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</si>
  <si>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</si>
  <si>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</si>
  <si>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</si>
  <si>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</si>
  <si>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</si>
  <si>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</si>
  <si>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</si>
  <si>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</si>
  <si>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</si>
  <si>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</si>
  <si>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</si>
  <si>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</si>
  <si>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</si>
  <si>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</si>
  <si>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</si>
  <si>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</si>
  <si>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</si>
  <si>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</si>
  <si>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</si>
  <si>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</si>
  <si>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</si>
  <si>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</si>
  <si>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</si>
  <si>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</si>
  <si>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</si>
  <si>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</si>
  <si>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</si>
  <si>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</si>
  <si>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</si>
  <si>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</si>
  <si>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</si>
  <si>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</si>
  <si>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</si>
  <si>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</si>
  <si>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</si>
  <si>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</si>
  <si>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</si>
  <si>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</si>
  <si>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</si>
  <si>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</si>
  <si>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</si>
  <si>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</si>
  <si>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</si>
  <si>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</si>
  <si>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</si>
  <si>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</si>
  <si>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</si>
  <si>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</si>
  <si>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</si>
  <si>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</si>
  <si>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</si>
  <si>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</si>
  <si>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</si>
  <si>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</si>
  <si>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</si>
  <si>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</si>
  <si>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</si>
  <si>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</si>
  <si>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</si>
  <si>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</si>
  <si>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</si>
  <si>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</si>
  <si>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</si>
  <si>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</si>
  <si>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</si>
  <si>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</si>
  <si>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</si>
  <si>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</si>
  <si>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</si>
  <si>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</si>
  <si>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</si>
  <si>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</si>
  <si>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</si>
  <si>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</si>
  <si>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</si>
  <si>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</si>
  <si>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</si>
  <si>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</si>
  <si>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</si>
  <si>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</si>
  <si>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</si>
  <si>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</si>
  <si>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</si>
  <si>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</si>
  <si>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</si>
  <si>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</si>
  <si>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</si>
  <si>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</si>
  <si>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</si>
  <si>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</si>
  <si>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</si>
  <si>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</si>
  <si>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</si>
  <si>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</si>
  <si>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</si>
  <si>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</si>
  <si>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</si>
  <si>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</si>
  <si>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</si>
  <si>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</si>
  <si>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</si>
  <si>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</si>
  <si>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</si>
  <si>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</si>
  <si>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</si>
  <si>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</si>
  <si>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</si>
  <si>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</si>
  <si>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</si>
  <si>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</si>
  <si>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</si>
  <si>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</si>
  <si>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</si>
  <si>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</si>
  <si>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Форма 18. Отчет о фактических значениях количественных показателей по инвестиционным проектам инвестиционной программы (II квартал)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</si>
  <si>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</si>
  <si>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</si>
  <si>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</si>
  <si>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</si>
  <si>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</si>
  <si>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</si>
  <si>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</si>
  <si>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</si>
  <si>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</si>
  <si>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</si>
  <si>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</si>
  <si>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</si>
  <si>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</si>
  <si>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</si>
  <si>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</si>
  <si>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</si>
  <si>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</si>
  <si>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</si>
  <si>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</si>
  <si>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</si>
  <si>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</si>
  <si>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</si>
  <si>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</si>
  <si>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</si>
  <si>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</si>
  <si>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</si>
  <si>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</si>
  <si>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</si>
  <si>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</si>
  <si>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</si>
  <si>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</si>
  <si>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</si>
  <si>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</si>
  <si>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</si>
  <si>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</si>
  <si>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</si>
  <si>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</si>
  <si>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</si>
  <si>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</si>
  <si>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</si>
  <si>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</si>
  <si>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</si>
  <si>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</si>
  <si>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</si>
  <si>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</si>
  <si>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</si>
  <si>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</si>
  <si>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</si>
  <si>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</si>
  <si>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</si>
  <si>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</si>
  <si>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</si>
  <si>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</si>
  <si>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</si>
  <si>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</si>
  <si>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</si>
  <si>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</si>
  <si>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</si>
  <si>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</si>
  <si>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</si>
  <si>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</si>
  <si>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</si>
  <si>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</si>
  <si>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</si>
  <si>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</si>
  <si>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</si>
  <si>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</si>
  <si>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</si>
  <si>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</si>
  <si>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</si>
  <si>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</si>
  <si>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</si>
  <si>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</si>
  <si>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</si>
  <si>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</si>
  <si>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</si>
  <si>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</si>
  <si>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</si>
  <si>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</si>
  <si>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</si>
  <si>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</si>
  <si>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</si>
  <si>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</si>
  <si>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</si>
  <si>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</si>
  <si>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</si>
  <si>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</si>
  <si>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</si>
  <si>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</si>
  <si>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</si>
  <si>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</si>
  <si>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</si>
  <si>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</si>
  <si>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</si>
  <si>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</si>
  <si>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</si>
  <si>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</si>
  <si>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</si>
  <si>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</si>
  <si>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</si>
  <si>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</si>
  <si>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</si>
  <si>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</si>
  <si>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</si>
  <si>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</si>
  <si>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</si>
  <si>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</si>
  <si>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фо0ами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</si>
  <si>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</si>
  <si>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</si>
  <si>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</si>
  <si>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</si>
  <si>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</si>
  <si>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</si>
  <si>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</si>
  <si>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</si>
  <si>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</si>
  <si>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</si>
  <si>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</si>
  <si>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0С)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</si>
  <si>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</si>
  <si>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</si>
  <si>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</si>
  <si>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</si>
  <si>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</si>
  <si>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</si>
  <si>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</si>
  <si>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</si>
  <si>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</si>
  <si>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</si>
  <si>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МУП"Йошкар-Олинская ТЭЦ-1"</t>
  </si>
  <si>
    <t>приказом Министерства промышленности, экономического развития и торговли Республики Марий Эл №241 от 22.08.2016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</si>
  <si>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</si>
  <si>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</si>
  <si>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</si>
  <si>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</si>
  <si>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</si>
  <si>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</si>
  <si>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</si>
  <si>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</si>
  <si>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</si>
  <si>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</si>
  <si>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</si>
  <si>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</si>
  <si>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</si>
  <si>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</si>
  <si>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</si>
  <si>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</si>
  <si>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</si>
  <si>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</si>
  <si>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</si>
  <si>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</si>
  <si>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</si>
  <si>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</si>
  <si>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</si>
  <si>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</si>
  <si>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</si>
  <si>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</si>
  <si>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</si>
  <si>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</si>
  <si>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</si>
  <si>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</si>
  <si>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</si>
  <si>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</si>
  <si>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</si>
  <si>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</si>
  <si>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</si>
  <si>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</si>
  <si>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</si>
  <si>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</si>
  <si>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</si>
  <si>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</si>
  <si>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</si>
  <si>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</si>
  <si>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</si>
  <si>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</si>
  <si>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</si>
  <si>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</si>
  <si>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</si>
  <si>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</si>
  <si>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</si>
  <si>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</si>
  <si>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</si>
  <si>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</si>
  <si>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</si>
  <si>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</si>
  <si>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</si>
  <si>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</si>
  <si>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</si>
  <si>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</si>
  <si>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</si>
  <si>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</si>
  <si>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</si>
  <si>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</si>
  <si>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</si>
  <si>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</si>
  <si>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</si>
  <si>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</si>
  <si>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</si>
  <si>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</si>
  <si>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</si>
  <si>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</si>
  <si>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</si>
  <si>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</si>
  <si>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</si>
  <si>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</si>
  <si>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</si>
  <si>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</si>
  <si>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</si>
  <si>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</si>
  <si>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</si>
  <si>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</si>
  <si>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</si>
  <si>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</si>
  <si>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</si>
  <si>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</si>
  <si>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</si>
  <si>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</si>
  <si>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</si>
  <si>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</si>
  <si>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</si>
  <si>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</si>
  <si>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</si>
  <si>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</si>
  <si>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</si>
  <si>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</si>
  <si>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</si>
  <si>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</si>
  <si>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</si>
  <si>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</si>
  <si>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</si>
  <si>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</si>
  <si>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</si>
  <si>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</si>
  <si>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</si>
  <si>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</si>
  <si>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</si>
  <si>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</si>
  <si>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>2. Источники финансирования инвестиционной программы субъекта электроэнергетики, без НДС</t>
  </si>
  <si>
    <t>Источники финансирования инвестиционной программы всего (строка I+строка II) всего, в том числе::</t>
  </si>
  <si>
    <t>млн. рублей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</si>
  <si>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</si>
  <si>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</si>
  <si>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</si>
  <si>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</si>
  <si>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</si>
  <si>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</si>
  <si>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</si>
  <si>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</si>
  <si>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</si>
  <si>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</si>
  <si>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</si>
  <si>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</si>
  <si>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</si>
  <si>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</si>
  <si>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</si>
  <si>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</si>
  <si>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</si>
  <si>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</si>
  <si>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</si>
  <si>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</si>
  <si>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</si>
  <si>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</si>
  <si>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</si>
  <si>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</si>
  <si>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</si>
  <si>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</si>
  <si>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</si>
  <si>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</si>
  <si>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</si>
  <si>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</si>
  <si>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</si>
  <si>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</si>
  <si>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</si>
  <si>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</si>
  <si>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</si>
  <si>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</si>
  <si>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</si>
  <si>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</si>
  <si>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</si>
  <si>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</si>
  <si>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</si>
  <si>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</si>
  <si>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</si>
  <si>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</si>
  <si>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</si>
  <si>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1.2.3.1.1</t>
  </si>
  <si>
    <t>1.2.3.1.2</t>
  </si>
  <si>
    <t>1.2.3.1.3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</si>
  <si>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</si>
  <si>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</si>
  <si>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</si>
  <si>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</si>
  <si>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</si>
  <si>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</si>
  <si>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</si>
  <si>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</si>
  <si>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</si>
  <si>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</si>
  <si>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</si>
  <si>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</si>
  <si>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</si>
  <si>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</si>
  <si>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</si>
  <si>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</si>
  <si>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</si>
  <si>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</si>
  <si>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</si>
  <si>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</si>
  <si>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</si>
  <si>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</si>
  <si>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</si>
  <si>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</si>
  <si>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</si>
  <si>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</si>
  <si>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</si>
  <si>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</si>
  <si>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</si>
  <si>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</si>
  <si>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</si>
  <si>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</si>
  <si>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</si>
  <si>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*_В строках, содержащих слова "всего, в том числе" указывается сумма нижерасположенных строк соответствующего раздела (подраздела).</t>
  </si>
  <si>
    <t>**_Строка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</si>
  <si>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***_Указывается на основании заключенных договоров на оказание услуг по передаче электрической энергии.</t>
  </si>
  <si>
    <t>****_Указываются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</si>
  <si>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*****_Указывается суммарно стоимость оказанных субъекту электроэнергетики услуг:</t>
  </si>
  <si>
    <t>по оперативно-диспетчерскому управлению в электроэнергетике;</t>
  </si>
  <si>
    <t>по организации оптовой торговли электрической энергией, мощностью и иными допущенными к обращению на оптовом рынке товарами и услугами;</t>
  </si>
  <si>
    <t>по расчету требований и обязательств участников оптового рынка.</t>
  </si>
  <si>
    <t>Реконструкция , модернизация, техническое перевооружение всего, в том числе:</t>
  </si>
  <si>
    <t>Реконструкция , 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</si>
  <si>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ПС 110/6кВ "Городская"</t>
  </si>
  <si>
    <t>Реконструкция РП</t>
  </si>
  <si>
    <t>Реконструкция КЛ 6кВ</t>
  </si>
  <si>
    <t>Реконструкция ВЛ 0.4кВ</t>
  </si>
  <si>
    <t>Приобретение, реконструкция, модернизация, строительство машин, оборудования, коммуникаций</t>
  </si>
  <si>
    <t>Модернизация и автоматизация систем электроснабжения</t>
  </si>
  <si>
    <t>Производственно-служебное зданиена территории ТЭЦ-1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</si>
  <si>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</si>
  <si>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</si>
  <si>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</si>
  <si>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</si>
  <si>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</si>
  <si>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</si>
  <si>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</si>
  <si>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</si>
  <si>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</si>
  <si>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</si>
  <si>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</si>
  <si>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</si>
  <si>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</si>
  <si>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</si>
  <si>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</si>
  <si>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</si>
  <si>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</si>
  <si>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
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</si>
  <si>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</si>
  <si>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</si>
  <si>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Причины отклонений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</si>
  <si>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</si>
  <si>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</si>
  <si>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</si>
  <si>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</si>
  <si>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</si>
  <si>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</si>
  <si>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</si>
  <si>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</si>
  <si>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</si>
  <si>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</si>
  <si>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</si>
  <si>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км ВЛ 1-цеп</t>
  </si>
  <si>
    <t>км ВЛ 2-цеп</t>
  </si>
  <si>
    <t>км КЛ</t>
  </si>
  <si>
    <t>Развитие электрической сети/усиление существующей электрической сети, связанное с подключением новых потребителей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</si>
  <si>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</si>
  <si>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</si>
  <si>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</si>
  <si>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</si>
  <si>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</si>
  <si>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</si>
  <si>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</si>
  <si>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</si>
  <si>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</si>
  <si>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</si>
  <si>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</si>
  <si>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</si>
  <si>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</si>
  <si>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</si>
  <si>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</si>
  <si>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</si>
  <si>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</si>
  <si>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</si>
  <si>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</si>
  <si>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</si>
  <si>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</si>
  <si>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</si>
  <si>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</si>
  <si>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</si>
  <si>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</si>
  <si>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</si>
  <si>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</si>
  <si>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</si>
  <si>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</si>
  <si>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</si>
  <si>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</si>
  <si>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</si>
  <si>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</si>
  <si>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</si>
  <si>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</si>
  <si>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</si>
  <si>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</si>
  <si>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</si>
  <si>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</si>
  <si>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</si>
  <si>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5.1.1</t>
  </si>
  <si>
    <t>5.1.2</t>
  </si>
  <si>
    <t>5.1.3</t>
  </si>
  <si>
    <t>5.5</t>
  </si>
  <si>
    <t>5.6</t>
  </si>
  <si>
    <t>5.7</t>
  </si>
  <si>
    <t>5.8</t>
  </si>
  <si>
    <t>5.9</t>
  </si>
  <si>
    <t>6.1.1</t>
  </si>
  <si>
    <t>6.1.2</t>
  </si>
  <si>
    <t>6.1.3</t>
  </si>
  <si>
    <t>6.5</t>
  </si>
  <si>
    <t>6.6</t>
  </si>
  <si>
    <t>6.7</t>
  </si>
  <si>
    <t>7.1.1</t>
  </si>
  <si>
    <t>7.1.2</t>
  </si>
  <si>
    <t>7.1.3</t>
  </si>
  <si>
    <t>7.5</t>
  </si>
  <si>
    <t>7.6</t>
  </si>
  <si>
    <t>7.7</t>
  </si>
  <si>
    <t>1.1.1.1</t>
  </si>
  <si>
    <t>1.1.1.2</t>
  </si>
  <si>
    <t>1.1.1.3</t>
  </si>
  <si>
    <t>1.1.2.1</t>
  </si>
  <si>
    <t>1.1.2.2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</si>
  <si>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</si>
  <si>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</si>
  <si>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</si>
  <si>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</si>
  <si>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</si>
  <si>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</si>
  <si>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</si>
  <si>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</si>
  <si>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</si>
  <si>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</si>
  <si>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</si>
  <si>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</si>
  <si>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Приложение N 10
к приказу Минэнерго России
от 25.04.2018 N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</si>
  <si>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</si>
  <si>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</si>
  <si>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</si>
  <si>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>года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</si>
  <si>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</si>
  <si>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</si>
  <si>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</si>
  <si>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</si>
  <si>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</si>
  <si>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</si>
  <si>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</si>
  <si>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</si>
  <si>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Приложение N 11
к приказу Минэнерго России
от 25.04.2018 N 320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</si>
  <si>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</si>
  <si>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квартал</t>
  </si>
  <si>
    <t xml:space="preserve"> года</t>
  </si>
  <si>
    <t>Финансирование капитальных вложений, млн. рублей (с НДС)</t>
  </si>
  <si>
    <t>иных источников
финансирования</t>
  </si>
  <si>
    <t>Приложение N 12
к приказу Минэнерго России
от 25.04.2018 N 320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</si>
  <si>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</si>
  <si>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</si>
  <si>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</si>
  <si>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</si>
  <si>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Приложение N 13
к приказу Минэнерго России
от 25.04.2018 N 320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</si>
  <si>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</si>
  <si>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</si>
  <si>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</si>
  <si>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Отклонение от плана ввода основных средств по итогам отчетного периода</t>
  </si>
  <si>
    <t>немате-
риальные активы</t>
  </si>
  <si>
    <t>основные
средства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</si>
  <si>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</si>
  <si>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</si>
  <si>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</si>
  <si>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</si>
  <si>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</si>
  <si>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</si>
  <si>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</si>
  <si>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</si>
  <si>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</si>
  <si>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</si>
  <si>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</si>
  <si>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</si>
  <si>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</si>
  <si>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</si>
  <si>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</si>
  <si>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</si>
  <si>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</si>
  <si>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</si>
  <si>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</si>
  <si>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</si>
  <si>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</si>
  <si>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</si>
  <si>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</si>
  <si>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</si>
  <si>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</si>
  <si>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</si>
  <si>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</si>
  <si>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</si>
  <si>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</si>
  <si>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</si>
  <si>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</si>
  <si>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</si>
  <si>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</si>
  <si>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</si>
  <si>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</si>
  <si>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</si>
  <si>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</si>
  <si>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</si>
  <si>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</si>
  <si>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</si>
  <si>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</si>
  <si>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</si>
  <si>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</si>
  <si>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</si>
  <si>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</si>
  <si>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</si>
  <si>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</si>
  <si>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</si>
  <si>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</si>
  <si>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</si>
  <si>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</si>
  <si>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</si>
  <si>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</si>
  <si>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8.5</t>
  </si>
  <si>
    <t>9.5</t>
  </si>
  <si>
    <t>10.5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</si>
</sst>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"/>
    <numFmt numFmtId="171" formatCode="#,##0.000"/>
    <numFmt numFmtId="172" formatCode="#,##0.0"/>
    <numFmt numFmtId="173" formatCode="#,##0.00_ ;\-#,##0.00\ "/>
    <numFmt numFmtId="174" formatCode="0.0%"/>
    <numFmt numFmtId="175" formatCode="#,##0.000;\-#,##0.000;\-"/>
    <numFmt numFmtId="176" formatCode="#,##0;\-#,##0;\-"/>
    <numFmt numFmtId="177" formatCode="#,##0.00;\-#,##0.00;\-"/>
    <numFmt numFmtId="178" formatCode="#,##0.0;\-#,##0.0;\-"/>
    <numFmt numFmtId="179" formatCode="0.0"/>
    <numFmt numFmtId="180" formatCode="0.0000"/>
  </numFmts>
  <fonts count="6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2"/>
      <name val="Times New Roman Cyr"/>
      <family val="0"/>
    </font>
    <font>
      <sz val="12"/>
      <name val="Calibri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medium"/>
      <top/>
      <bottom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3" fillId="3" borderId="0" applyNumberFormat="0" applyBorder="0" applyAlignment="0" applyProtection="0"/>
    <xf numFmtId="0" fontId="45" fillId="4" borderId="0" applyNumberFormat="0" applyBorder="0" applyAlignment="0" applyProtection="0"/>
    <xf numFmtId="0" fontId="23" fillId="5" borderId="0" applyNumberFormat="0" applyBorder="0" applyAlignment="0" applyProtection="0"/>
    <xf numFmtId="0" fontId="45" fillId="6" borderId="0" applyNumberFormat="0" applyBorder="0" applyAlignment="0" applyProtection="0"/>
    <xf numFmtId="0" fontId="23" fillId="7" borderId="0" applyNumberFormat="0" applyBorder="0" applyAlignment="0" applyProtection="0"/>
    <xf numFmtId="0" fontId="45" fillId="8" borderId="0" applyNumberFormat="0" applyBorder="0" applyAlignment="0" applyProtection="0"/>
    <xf numFmtId="0" fontId="23" fillId="9" borderId="0" applyNumberFormat="0" applyBorder="0" applyAlignment="0" applyProtection="0"/>
    <xf numFmtId="0" fontId="45" fillId="10" borderId="0" applyNumberFormat="0" applyBorder="0" applyAlignment="0" applyProtection="0"/>
    <xf numFmtId="0" fontId="23" fillId="11" borderId="0" applyNumberFormat="0" applyBorder="0" applyAlignment="0" applyProtection="0"/>
    <xf numFmtId="0" fontId="45" fillId="12" borderId="0" applyNumberFormat="0" applyBorder="0" applyAlignment="0" applyProtection="0"/>
    <xf numFmtId="0" fontId="23" fillId="13" borderId="0" applyNumberFormat="0" applyBorder="0" applyAlignment="0" applyProtection="0"/>
    <xf numFmtId="0" fontId="45" fillId="14" borderId="0" applyNumberFormat="0" applyBorder="0" applyAlignment="0" applyProtection="0"/>
    <xf numFmtId="0" fontId="23" fillId="15" borderId="0" applyNumberFormat="0" applyBorder="0" applyAlignment="0" applyProtection="0"/>
    <xf numFmtId="0" fontId="45" fillId="16" borderId="0" applyNumberFormat="0" applyBorder="0" applyAlignment="0" applyProtection="0"/>
    <xf numFmtId="0" fontId="23" fillId="17" borderId="0" applyNumberFormat="0" applyBorder="0" applyAlignment="0" applyProtection="0"/>
    <xf numFmtId="0" fontId="45" fillId="18" borderId="0" applyNumberFormat="0" applyBorder="0" applyAlignment="0" applyProtection="0"/>
    <xf numFmtId="0" fontId="23" fillId="19" borderId="0" applyNumberFormat="0" applyBorder="0" applyAlignment="0" applyProtection="0"/>
    <xf numFmtId="0" fontId="45" fillId="20" borderId="0" applyNumberFormat="0" applyBorder="0" applyAlignment="0" applyProtection="0"/>
    <xf numFmtId="0" fontId="23" fillId="9" borderId="0" applyNumberFormat="0" applyBorder="0" applyAlignment="0" applyProtection="0"/>
    <xf numFmtId="0" fontId="45" fillId="21" borderId="0" applyNumberFormat="0" applyBorder="0" applyAlignment="0" applyProtection="0"/>
    <xf numFmtId="0" fontId="23" fillId="15" borderId="0" applyNumberFormat="0" applyBorder="0" applyAlignment="0" applyProtection="0"/>
    <xf numFmtId="0" fontId="45" fillId="22" borderId="0" applyNumberFormat="0" applyBorder="0" applyAlignment="0" applyProtection="0"/>
    <xf numFmtId="0" fontId="23" fillId="23" borderId="0" applyNumberFormat="0" applyBorder="0" applyAlignment="0" applyProtection="0"/>
    <xf numFmtId="0" fontId="46" fillId="24" borderId="0" applyNumberFormat="0" applyBorder="0" applyAlignment="0" applyProtection="0"/>
    <xf numFmtId="0" fontId="22" fillId="25" borderId="0" applyNumberFormat="0" applyBorder="0" applyAlignment="0" applyProtection="0"/>
    <xf numFmtId="0" fontId="46" fillId="26" borderId="0" applyNumberFormat="0" applyBorder="0" applyAlignment="0" applyProtection="0"/>
    <xf numFmtId="0" fontId="22" fillId="17" borderId="0" applyNumberFormat="0" applyBorder="0" applyAlignment="0" applyProtection="0"/>
    <xf numFmtId="0" fontId="46" fillId="27" borderId="0" applyNumberFormat="0" applyBorder="0" applyAlignment="0" applyProtection="0"/>
    <xf numFmtId="0" fontId="22" fillId="19" borderId="0" applyNumberFormat="0" applyBorder="0" applyAlignment="0" applyProtection="0"/>
    <xf numFmtId="0" fontId="46" fillId="28" borderId="0" applyNumberFormat="0" applyBorder="0" applyAlignment="0" applyProtection="0"/>
    <xf numFmtId="0" fontId="22" fillId="29" borderId="0" applyNumberFormat="0" applyBorder="0" applyAlignment="0" applyProtection="0"/>
    <xf numFmtId="0" fontId="46" fillId="30" borderId="0" applyNumberFormat="0" applyBorder="0" applyAlignment="0" applyProtection="0"/>
    <xf numFmtId="0" fontId="22" fillId="31" borderId="0" applyNumberFormat="0" applyBorder="0" applyAlignment="0" applyProtection="0"/>
    <xf numFmtId="0" fontId="46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34" borderId="0" applyNumberFormat="0" applyBorder="0" applyAlignment="0" applyProtection="0"/>
    <xf numFmtId="0" fontId="22" fillId="35" borderId="0" applyNumberFormat="0" applyBorder="0" applyAlignment="0" applyProtection="0"/>
    <xf numFmtId="0" fontId="46" fillId="36" borderId="0" applyNumberFormat="0" applyBorder="0" applyAlignment="0" applyProtection="0"/>
    <xf numFmtId="0" fontId="22" fillId="37" borderId="0" applyNumberFormat="0" applyBorder="0" applyAlignment="0" applyProtection="0"/>
    <xf numFmtId="0" fontId="46" fillId="38" borderId="0" applyNumberFormat="0" applyBorder="0" applyAlignment="0" applyProtection="0"/>
    <xf numFmtId="0" fontId="22" fillId="39" borderId="0" applyNumberFormat="0" applyBorder="0" applyAlignment="0" applyProtection="0"/>
    <xf numFmtId="0" fontId="46" fillId="40" borderId="0" applyNumberFormat="0" applyBorder="0" applyAlignment="0" applyProtection="0"/>
    <xf numFmtId="0" fontId="22" fillId="29" borderId="0" applyNumberFormat="0" applyBorder="0" applyAlignment="0" applyProtection="0"/>
    <xf numFmtId="0" fontId="46" fillId="41" borderId="0" applyNumberFormat="0" applyBorder="0" applyAlignment="0" applyProtection="0"/>
    <xf numFmtId="0" fontId="22" fillId="31" borderId="0" applyNumberFormat="0" applyBorder="0" applyAlignment="0" applyProtection="0"/>
    <xf numFmtId="0" fontId="46" fillId="42" borderId="0" applyNumberFormat="0" applyBorder="0" applyAlignment="0" applyProtection="0"/>
    <xf numFmtId="0" fontId="22" fillId="43" borderId="0" applyNumberFormat="0" applyBorder="0" applyAlignment="0" applyProtection="0"/>
    <xf numFmtId="0" fontId="47" fillId="44" borderId="1" applyNumberFormat="0" applyAlignment="0" applyProtection="0"/>
    <xf numFmtId="0" fontId="14" fillId="13" borderId="2" applyNumberFormat="0" applyAlignment="0" applyProtection="0"/>
    <xf numFmtId="0" fontId="48" fillId="45" borderId="3" applyNumberFormat="0" applyAlignment="0" applyProtection="0"/>
    <xf numFmtId="0" fontId="15" fillId="46" borderId="4" applyNumberFormat="0" applyAlignment="0" applyProtection="0"/>
    <xf numFmtId="0" fontId="49" fillId="45" borderId="1" applyNumberFormat="0" applyAlignment="0" applyProtection="0"/>
    <xf numFmtId="0" fontId="16" fillId="46" borderId="2" applyNumberFormat="0" applyAlignment="0" applyProtection="0"/>
    <xf numFmtId="0" fontId="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8" fillId="0" borderId="6" applyNumberFormat="0" applyFill="0" applyAlignment="0" applyProtection="0"/>
    <xf numFmtId="0" fontId="51" fillId="0" borderId="7" applyNumberFormat="0" applyFill="0" applyAlignment="0" applyProtection="0"/>
    <xf numFmtId="0" fontId="9" fillId="0" borderId="8" applyNumberFormat="0" applyFill="0" applyAlignment="0" applyProtection="0"/>
    <xf numFmtId="0" fontId="52" fillId="0" borderId="9" applyNumberFormat="0" applyFill="0" applyAlignment="0" applyProtection="0"/>
    <xf numFmtId="0" fontId="10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21" fillId="0" borderId="12" applyNumberFormat="0" applyFill="0" applyAlignment="0" applyProtection="0"/>
    <xf numFmtId="0" fontId="54" fillId="47" borderId="13" applyNumberFormat="0" applyAlignment="0" applyProtection="0"/>
    <xf numFmtId="0" fontId="18" fillId="48" borderId="14" applyNumberFormat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3" fillId="50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12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3" fillId="53" borderId="16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9" fillId="0" borderId="17" applyNumberFormat="0" applyFill="0" applyAlignment="0" applyProtection="0"/>
    <xf numFmtId="0" fontId="17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11" fillId="7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textRotation="90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/>
    </xf>
    <xf numFmtId="49" fontId="28" fillId="0" borderId="19" xfId="92" applyNumberFormat="1" applyFont="1" applyFill="1" applyBorder="1" applyAlignment="1">
      <alignment horizontal="center" vertical="center" textRotation="90" wrapText="1"/>
      <protection/>
    </xf>
    <xf numFmtId="49" fontId="28" fillId="0" borderId="19" xfId="92" applyNumberFormat="1" applyFont="1" applyFill="1" applyBorder="1" applyAlignment="1">
      <alignment horizontal="center"/>
      <protection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left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25" fillId="0" borderId="0" xfId="90" applyFont="1" applyFill="1">
      <alignment/>
      <protection/>
    </xf>
    <xf numFmtId="0" fontId="30" fillId="0" borderId="0" xfId="90" applyFont="1" applyFill="1" applyAlignment="1">
      <alignment horizontal="right" vertical="center"/>
      <protection/>
    </xf>
    <xf numFmtId="0" fontId="25" fillId="0" borderId="0" xfId="90" applyFill="1">
      <alignment/>
      <protection/>
    </xf>
    <xf numFmtId="0" fontId="25" fillId="0" borderId="0" xfId="90" applyFont="1" applyFill="1" applyAlignment="1">
      <alignment horizontal="left"/>
      <protection/>
    </xf>
    <xf numFmtId="0" fontId="33" fillId="0" borderId="0" xfId="92" applyFont="1" applyFill="1" applyAlignment="1">
      <alignment horizontal="center" vertical="top"/>
      <protection/>
    </xf>
    <xf numFmtId="0" fontId="34" fillId="0" borderId="0" xfId="90" applyFont="1" applyFill="1" applyAlignment="1">
      <alignment horizontal="center"/>
      <protection/>
    </xf>
    <xf numFmtId="0" fontId="25" fillId="0" borderId="0" xfId="90" applyFont="1" applyFill="1" applyAlignment="1">
      <alignment horizontal="center"/>
      <protection/>
    </xf>
    <xf numFmtId="49" fontId="25" fillId="0" borderId="22" xfId="90" applyNumberFormat="1" applyFont="1" applyFill="1" applyBorder="1" applyAlignment="1">
      <alignment horizontal="center" vertical="center" wrapText="1"/>
      <protection/>
    </xf>
    <xf numFmtId="0" fontId="25" fillId="0" borderId="23" xfId="90" applyFont="1" applyFill="1" applyBorder="1" applyAlignment="1">
      <alignment horizontal="center" vertical="center" wrapText="1"/>
      <protection/>
    </xf>
    <xf numFmtId="0" fontId="25" fillId="0" borderId="24" xfId="90" applyFont="1" applyFill="1" applyBorder="1" applyAlignment="1">
      <alignment horizontal="center" vertical="center" wrapText="1"/>
      <protection/>
    </xf>
    <xf numFmtId="0" fontId="25" fillId="0" borderId="25" xfId="90" applyFont="1" applyFill="1" applyBorder="1" applyAlignment="1">
      <alignment horizontal="center" vertical="center" wrapText="1"/>
      <protection/>
    </xf>
    <xf numFmtId="0" fontId="25" fillId="0" borderId="26" xfId="90" applyFont="1" applyFill="1" applyBorder="1" applyAlignment="1">
      <alignment horizontal="center" vertical="center" wrapText="1"/>
      <protection/>
    </xf>
    <xf numFmtId="49" fontId="25" fillId="0" borderId="27" xfId="0" applyNumberFormat="1" applyFont="1" applyFill="1" applyBorder="1" applyAlignment="1">
      <alignment horizontal="center" vertical="center"/>
    </xf>
    <xf numFmtId="0" fontId="25" fillId="0" borderId="28" xfId="0" applyNumberFormat="1" applyFont="1" applyFill="1" applyBorder="1" applyAlignment="1">
      <alignment vertical="center" wrapText="1"/>
    </xf>
    <xf numFmtId="0" fontId="25" fillId="0" borderId="29" xfId="90" applyNumberFormat="1" applyFont="1" applyFill="1" applyBorder="1" applyAlignment="1">
      <alignment horizontal="center" vertical="center"/>
      <protection/>
    </xf>
    <xf numFmtId="175" fontId="25" fillId="0" borderId="28" xfId="0" applyNumberFormat="1" applyFont="1" applyFill="1" applyBorder="1" applyAlignment="1">
      <alignment horizontal="center" vertical="center"/>
    </xf>
    <xf numFmtId="174" fontId="25" fillId="0" borderId="28" xfId="0" applyNumberFormat="1" applyFont="1" applyFill="1" applyBorder="1" applyAlignment="1">
      <alignment horizontal="center" vertical="center"/>
    </xf>
    <xf numFmtId="49" fontId="25" fillId="0" borderId="30" xfId="0" applyNumberFormat="1" applyFont="1" applyFill="1" applyBorder="1" applyAlignment="1">
      <alignment horizontal="center" vertical="center"/>
    </xf>
    <xf numFmtId="175" fontId="25" fillId="0" borderId="31" xfId="0" applyNumberFormat="1" applyFont="1" applyFill="1" applyBorder="1" applyAlignment="1">
      <alignment horizontal="center" vertical="center"/>
    </xf>
    <xf numFmtId="49" fontId="25" fillId="0" borderId="32" xfId="0" applyNumberFormat="1" applyFont="1" applyFill="1" applyBorder="1" applyAlignment="1">
      <alignment horizontal="center" vertical="center"/>
    </xf>
    <xf numFmtId="175" fontId="25" fillId="0" borderId="31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/>
    </xf>
    <xf numFmtId="0" fontId="25" fillId="0" borderId="22" xfId="90" applyNumberFormat="1" applyFont="1" applyFill="1" applyBorder="1" applyAlignment="1">
      <alignment horizontal="left" vertical="center" indent="3"/>
      <protection/>
    </xf>
    <xf numFmtId="0" fontId="25" fillId="0" borderId="34" xfId="90" applyNumberFormat="1" applyFont="1" applyFill="1" applyBorder="1" applyAlignment="1">
      <alignment horizontal="center" vertical="center"/>
      <protection/>
    </xf>
    <xf numFmtId="175" fontId="25" fillId="0" borderId="22" xfId="0" applyNumberFormat="1" applyFont="1" applyFill="1" applyBorder="1" applyAlignment="1">
      <alignment horizontal="center" vertical="center"/>
    </xf>
    <xf numFmtId="174" fontId="25" fillId="0" borderId="22" xfId="0" applyNumberFormat="1" applyFont="1" applyFill="1" applyBorder="1" applyAlignment="1">
      <alignment horizontal="center" vertical="center"/>
    </xf>
    <xf numFmtId="175" fontId="25" fillId="0" borderId="35" xfId="0" applyNumberFormat="1" applyFont="1" applyFill="1" applyBorder="1" applyAlignment="1">
      <alignment horizontal="center" vertical="center"/>
    </xf>
    <xf numFmtId="49" fontId="25" fillId="0" borderId="36" xfId="0" applyNumberFormat="1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left" vertical="center" wrapText="1" indent="1"/>
    </xf>
    <xf numFmtId="10" fontId="25" fillId="0" borderId="31" xfId="100" applyNumberFormat="1" applyFont="1" applyFill="1" applyBorder="1" applyAlignment="1">
      <alignment horizontal="center" vertical="center"/>
    </xf>
    <xf numFmtId="0" fontId="25" fillId="0" borderId="22" xfId="90" applyNumberFormat="1" applyFont="1" applyFill="1" applyBorder="1" applyAlignment="1">
      <alignment horizontal="left" vertical="center" indent="5"/>
      <protection/>
    </xf>
    <xf numFmtId="4" fontId="25" fillId="0" borderId="28" xfId="0" applyNumberFormat="1" applyFont="1" applyFill="1" applyBorder="1" applyAlignment="1">
      <alignment horizontal="center" vertical="center"/>
    </xf>
    <xf numFmtId="4" fontId="25" fillId="0" borderId="37" xfId="0" applyNumberFormat="1" applyFont="1" applyFill="1" applyBorder="1" applyAlignment="1">
      <alignment horizontal="center" vertical="center"/>
    </xf>
    <xf numFmtId="177" fontId="25" fillId="0" borderId="3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vertical="center" wrapText="1"/>
    </xf>
    <xf numFmtId="172" fontId="25" fillId="0" borderId="22" xfId="106" applyNumberFormat="1" applyFont="1" applyFill="1" applyBorder="1" applyAlignment="1">
      <alignment horizontal="center" vertical="center"/>
    </xf>
    <xf numFmtId="174" fontId="25" fillId="0" borderId="22" xfId="106" applyNumberFormat="1" applyFont="1" applyFill="1" applyBorder="1" applyAlignment="1">
      <alignment horizontal="center" vertical="center"/>
    </xf>
    <xf numFmtId="178" fontId="25" fillId="0" borderId="35" xfId="0" applyNumberFormat="1" applyFont="1" applyFill="1" applyBorder="1" applyAlignment="1">
      <alignment horizontal="center" vertical="center"/>
    </xf>
    <xf numFmtId="49" fontId="25" fillId="0" borderId="0" xfId="90" applyNumberFormat="1" applyFont="1" applyFill="1" applyBorder="1" applyAlignment="1">
      <alignment horizontal="center" vertical="center"/>
      <protection/>
    </xf>
    <xf numFmtId="0" fontId="25" fillId="0" borderId="0" xfId="90" applyFont="1" applyFill="1" applyBorder="1" applyAlignment="1">
      <alignment vertical="center" wrapText="1"/>
      <protection/>
    </xf>
    <xf numFmtId="0" fontId="25" fillId="0" borderId="0" xfId="90" applyFont="1" applyFill="1" applyBorder="1" applyAlignment="1">
      <alignment horizontal="center" vertical="center"/>
      <protection/>
    </xf>
    <xf numFmtId="169" fontId="25" fillId="0" borderId="0" xfId="106" applyFont="1" applyFill="1" applyBorder="1" applyAlignment="1">
      <alignment horizontal="center" vertical="center"/>
    </xf>
    <xf numFmtId="0" fontId="38" fillId="0" borderId="38" xfId="90" applyFont="1" applyFill="1" applyBorder="1" applyAlignment="1">
      <alignment horizontal="center" vertical="center"/>
      <protection/>
    </xf>
    <xf numFmtId="175" fontId="38" fillId="0" borderId="28" xfId="90" applyNumberFormat="1" applyFont="1" applyFill="1" applyBorder="1" applyAlignment="1">
      <alignment horizontal="center" vertical="center" wrapText="1"/>
      <protection/>
    </xf>
    <xf numFmtId="174" fontId="38" fillId="0" borderId="28" xfId="90" applyNumberFormat="1" applyFont="1" applyFill="1" applyBorder="1" applyAlignment="1">
      <alignment horizontal="center" vertical="center" wrapText="1"/>
      <protection/>
    </xf>
    <xf numFmtId="49" fontId="38" fillId="0" borderId="30" xfId="90" applyNumberFormat="1" applyFont="1" applyFill="1" applyBorder="1" applyAlignment="1">
      <alignment horizontal="center" vertical="center"/>
      <protection/>
    </xf>
    <xf numFmtId="0" fontId="38" fillId="0" borderId="31" xfId="90" applyFont="1" applyFill="1" applyBorder="1" applyAlignment="1">
      <alignment horizontal="center" vertical="center"/>
      <protection/>
    </xf>
    <xf numFmtId="49" fontId="25" fillId="0" borderId="30" xfId="90" applyNumberFormat="1" applyFont="1" applyFill="1" applyBorder="1" applyAlignment="1">
      <alignment horizontal="center" vertical="center"/>
      <protection/>
    </xf>
    <xf numFmtId="0" fontId="25" fillId="0" borderId="31" xfId="90" applyFont="1" applyFill="1" applyBorder="1" applyAlignment="1">
      <alignment horizontal="center" vertical="center"/>
      <protection/>
    </xf>
    <xf numFmtId="49" fontId="25" fillId="0" borderId="32" xfId="90" applyNumberFormat="1" applyFont="1" applyFill="1" applyBorder="1" applyAlignment="1">
      <alignment horizontal="center" vertical="center"/>
      <protection/>
    </xf>
    <xf numFmtId="0" fontId="25" fillId="0" borderId="39" xfId="90" applyFont="1" applyFill="1" applyBorder="1" applyAlignment="1">
      <alignment horizontal="center" vertical="center"/>
      <protection/>
    </xf>
    <xf numFmtId="49" fontId="38" fillId="0" borderId="27" xfId="90" applyNumberFormat="1" applyFont="1" applyFill="1" applyBorder="1" applyAlignment="1">
      <alignment horizontal="center" vertical="center"/>
      <protection/>
    </xf>
    <xf numFmtId="0" fontId="38" fillId="0" borderId="28" xfId="90" applyFont="1" applyFill="1" applyBorder="1" applyAlignment="1">
      <alignment vertical="center" wrapText="1"/>
      <protection/>
    </xf>
    <xf numFmtId="0" fontId="38" fillId="0" borderId="37" xfId="90" applyFont="1" applyFill="1" applyBorder="1" applyAlignment="1">
      <alignment horizontal="center" vertical="center" wrapText="1"/>
      <protection/>
    </xf>
    <xf numFmtId="164" fontId="25" fillId="0" borderId="28" xfId="0" applyNumberFormat="1" applyFont="1" applyFill="1" applyBorder="1" applyAlignment="1">
      <alignment horizontal="center"/>
    </xf>
    <xf numFmtId="0" fontId="38" fillId="0" borderId="39" xfId="90" applyFont="1" applyFill="1" applyBorder="1" applyAlignment="1">
      <alignment horizontal="center" vertical="center"/>
      <protection/>
    </xf>
    <xf numFmtId="0" fontId="38" fillId="0" borderId="31" xfId="90" applyFont="1" applyFill="1" applyBorder="1" applyAlignment="1">
      <alignment horizontal="center" vertical="center" wrapText="1"/>
      <protection/>
    </xf>
    <xf numFmtId="49" fontId="25" fillId="0" borderId="33" xfId="90" applyNumberFormat="1" applyFont="1" applyFill="1" applyBorder="1" applyAlignment="1">
      <alignment horizontal="center" vertical="center"/>
      <protection/>
    </xf>
    <xf numFmtId="0" fontId="25" fillId="0" borderId="22" xfId="90" applyFont="1" applyFill="1" applyBorder="1" applyAlignment="1">
      <alignment horizontal="left" vertical="center" wrapText="1" indent="3"/>
      <protection/>
    </xf>
    <xf numFmtId="0" fontId="25" fillId="0" borderId="35" xfId="90" applyFont="1" applyFill="1" applyBorder="1" applyAlignment="1">
      <alignment horizontal="center" vertical="center"/>
      <protection/>
    </xf>
    <xf numFmtId="164" fontId="25" fillId="0" borderId="22" xfId="0" applyNumberFormat="1" applyFont="1" applyFill="1" applyBorder="1" applyAlignment="1">
      <alignment horizontal="center" vertical="center"/>
    </xf>
    <xf numFmtId="0" fontId="39" fillId="23" borderId="19" xfId="92" applyFont="1" applyFill="1" applyBorder="1" applyAlignment="1">
      <alignment horizontal="center" vertical="center"/>
      <protection/>
    </xf>
    <xf numFmtId="0" fontId="40" fillId="23" borderId="19" xfId="92" applyFont="1" applyFill="1" applyBorder="1" applyAlignment="1">
      <alignment horizontal="center" wrapText="1"/>
      <protection/>
    </xf>
    <xf numFmtId="49" fontId="39" fillId="19" borderId="19" xfId="92" applyNumberFormat="1" applyFont="1" applyFill="1" applyBorder="1" applyAlignment="1">
      <alignment horizontal="center" vertical="center"/>
      <protection/>
    </xf>
    <xf numFmtId="0" fontId="40" fillId="19" borderId="19" xfId="92" applyFont="1" applyFill="1" applyBorder="1" applyAlignment="1">
      <alignment horizontal="center" wrapText="1"/>
      <protection/>
    </xf>
    <xf numFmtId="49" fontId="39" fillId="46" borderId="19" xfId="92" applyNumberFormat="1" applyFont="1" applyFill="1" applyBorder="1" applyAlignment="1">
      <alignment horizontal="center" vertical="center"/>
      <protection/>
    </xf>
    <xf numFmtId="0" fontId="39" fillId="46" borderId="19" xfId="92" applyFont="1" applyFill="1" applyBorder="1" applyAlignment="1">
      <alignment horizontal="left" wrapText="1"/>
      <protection/>
    </xf>
    <xf numFmtId="49" fontId="39" fillId="23" borderId="19" xfId="92" applyNumberFormat="1" applyFont="1" applyFill="1" applyBorder="1" applyAlignment="1">
      <alignment horizontal="center" vertical="center"/>
      <protection/>
    </xf>
    <xf numFmtId="49" fontId="27" fillId="33" borderId="19" xfId="0" applyNumberFormat="1" applyFont="1" applyFill="1" applyBorder="1" applyAlignment="1">
      <alignment horizontal="center" vertical="center"/>
    </xf>
    <xf numFmtId="49" fontId="27" fillId="33" borderId="19" xfId="0" applyNumberFormat="1" applyFont="1" applyFill="1" applyBorder="1" applyAlignment="1">
      <alignment horizontal="left" vertical="center" wrapText="1"/>
    </xf>
    <xf numFmtId="49" fontId="42" fillId="33" borderId="19" xfId="0" applyNumberFormat="1" applyFont="1" applyFill="1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 wrapText="1"/>
    </xf>
    <xf numFmtId="0" fontId="3" fillId="19" borderId="19" xfId="0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27" fillId="48" borderId="19" xfId="0" applyNumberFormat="1" applyFont="1" applyFill="1" applyBorder="1" applyAlignment="1">
      <alignment horizontal="center" vertical="center"/>
    </xf>
    <xf numFmtId="0" fontId="27" fillId="46" borderId="19" xfId="0" applyNumberFormat="1" applyFont="1" applyFill="1" applyBorder="1" applyAlignment="1">
      <alignment horizontal="center" vertical="center"/>
    </xf>
    <xf numFmtId="0" fontId="27" fillId="46" borderId="19" xfId="0" applyNumberFormat="1" applyFont="1" applyFill="1" applyBorder="1" applyAlignment="1">
      <alignment horizontal="left" vertical="center" wrapText="1"/>
    </xf>
    <xf numFmtId="0" fontId="40" fillId="48" borderId="19" xfId="92" applyFont="1" applyFill="1" applyBorder="1" applyAlignment="1">
      <alignment horizontal="center" wrapText="1"/>
      <protection/>
    </xf>
    <xf numFmtId="0" fontId="3" fillId="48" borderId="19" xfId="0" applyFont="1" applyFill="1" applyBorder="1" applyAlignment="1">
      <alignment horizontal="center" vertical="center" wrapText="1"/>
    </xf>
    <xf numFmtId="49" fontId="39" fillId="48" borderId="19" xfId="92" applyNumberFormat="1" applyFont="1" applyFill="1" applyBorder="1" applyAlignment="1">
      <alignment horizontal="center" vertical="center"/>
      <protection/>
    </xf>
    <xf numFmtId="0" fontId="27" fillId="48" borderId="19" xfId="0" applyNumberFormat="1" applyFont="1" applyFill="1" applyBorder="1" applyAlignment="1">
      <alignment horizontal="left" vertical="center" wrapText="1"/>
    </xf>
    <xf numFmtId="0" fontId="27" fillId="19" borderId="19" xfId="0" applyNumberFormat="1" applyFont="1" applyFill="1" applyBorder="1" applyAlignment="1">
      <alignment horizontal="left" vertical="center" wrapText="1"/>
    </xf>
    <xf numFmtId="0" fontId="27" fillId="19" borderId="19" xfId="0" applyNumberFormat="1" applyFont="1" applyFill="1" applyBorder="1" applyAlignment="1">
      <alignment horizontal="center" vertical="center"/>
    </xf>
    <xf numFmtId="0" fontId="27" fillId="23" borderId="19" xfId="0" applyNumberFormat="1" applyFont="1" applyFill="1" applyBorder="1" applyAlignment="1">
      <alignment horizontal="center" vertical="center"/>
    </xf>
    <xf numFmtId="0" fontId="27" fillId="33" borderId="19" xfId="0" applyNumberFormat="1" applyFont="1" applyFill="1" applyBorder="1" applyAlignment="1">
      <alignment horizontal="left" vertical="center" wrapText="1"/>
    </xf>
    <xf numFmtId="170" fontId="27" fillId="33" borderId="19" xfId="0" applyNumberFormat="1" applyFont="1" applyFill="1" applyBorder="1" applyAlignment="1">
      <alignment horizontal="center" vertical="center"/>
    </xf>
    <xf numFmtId="170" fontId="2" fillId="23" borderId="19" xfId="0" applyNumberFormat="1" applyFont="1" applyFill="1" applyBorder="1" applyAlignment="1">
      <alignment horizontal="center" vertical="center" wrapText="1"/>
    </xf>
    <xf numFmtId="170" fontId="2" fillId="19" borderId="19" xfId="0" applyNumberFormat="1" applyFont="1" applyFill="1" applyBorder="1" applyAlignment="1">
      <alignment horizontal="center" vertical="center" wrapText="1"/>
    </xf>
    <xf numFmtId="170" fontId="2" fillId="48" borderId="19" xfId="0" applyNumberFormat="1" applyFont="1" applyFill="1" applyBorder="1" applyAlignment="1">
      <alignment horizontal="center" vertical="center" wrapText="1"/>
    </xf>
    <xf numFmtId="170" fontId="27" fillId="46" borderId="19" xfId="0" applyNumberFormat="1" applyFont="1" applyFill="1" applyBorder="1" applyAlignment="1">
      <alignment horizontal="center" vertical="center"/>
    </xf>
    <xf numFmtId="170" fontId="1" fillId="46" borderId="19" xfId="0" applyNumberFormat="1" applyFont="1" applyFill="1" applyBorder="1" applyAlignment="1">
      <alignment horizontal="center" vertical="center"/>
    </xf>
    <xf numFmtId="170" fontId="2" fillId="46" borderId="19" xfId="0" applyNumberFormat="1" applyFont="1" applyFill="1" applyBorder="1" applyAlignment="1">
      <alignment horizontal="center" vertical="center" wrapText="1"/>
    </xf>
    <xf numFmtId="0" fontId="28" fillId="23" borderId="19" xfId="92" applyFont="1" applyFill="1" applyBorder="1" applyAlignment="1">
      <alignment horizontal="center" vertical="center"/>
      <protection/>
    </xf>
    <xf numFmtId="0" fontId="29" fillId="23" borderId="19" xfId="92" applyFont="1" applyFill="1" applyBorder="1" applyAlignment="1">
      <alignment horizontal="center" wrapText="1"/>
      <protection/>
    </xf>
    <xf numFmtId="0" fontId="1" fillId="23" borderId="19" xfId="0" applyFont="1" applyFill="1" applyBorder="1" applyAlignment="1">
      <alignment horizontal="center" vertical="center" wrapText="1"/>
    </xf>
    <xf numFmtId="170" fontId="27" fillId="23" borderId="19" xfId="0" applyNumberFormat="1" applyFont="1" applyFill="1" applyBorder="1" applyAlignment="1">
      <alignment horizontal="center" vertical="center" wrapText="1"/>
    </xf>
    <xf numFmtId="49" fontId="28" fillId="19" borderId="19" xfId="92" applyNumberFormat="1" applyFont="1" applyFill="1" applyBorder="1" applyAlignment="1">
      <alignment horizontal="center" vertical="center"/>
      <protection/>
    </xf>
    <xf numFmtId="0" fontId="29" fillId="19" borderId="19" xfId="92" applyFont="1" applyFill="1" applyBorder="1" applyAlignment="1">
      <alignment horizontal="center" wrapText="1"/>
      <protection/>
    </xf>
    <xf numFmtId="0" fontId="1" fillId="19" borderId="19" xfId="0" applyFont="1" applyFill="1" applyBorder="1" applyAlignment="1">
      <alignment horizontal="center" vertical="center" wrapText="1"/>
    </xf>
    <xf numFmtId="170" fontId="27" fillId="19" borderId="19" xfId="0" applyNumberFormat="1" applyFont="1" applyFill="1" applyBorder="1" applyAlignment="1">
      <alignment horizontal="center" vertical="center" wrapText="1"/>
    </xf>
    <xf numFmtId="49" fontId="28" fillId="48" borderId="19" xfId="92" applyNumberFormat="1" applyFont="1" applyFill="1" applyBorder="1" applyAlignment="1">
      <alignment horizontal="center" vertical="center"/>
      <protection/>
    </xf>
    <xf numFmtId="0" fontId="29" fillId="48" borderId="19" xfId="92" applyFont="1" applyFill="1" applyBorder="1" applyAlignment="1">
      <alignment horizontal="center" wrapText="1"/>
      <protection/>
    </xf>
    <xf numFmtId="0" fontId="1" fillId="48" borderId="19" xfId="0" applyFont="1" applyFill="1" applyBorder="1" applyAlignment="1">
      <alignment horizontal="center" vertical="center" wrapText="1"/>
    </xf>
    <xf numFmtId="170" fontId="27" fillId="48" borderId="19" xfId="0" applyNumberFormat="1" applyFont="1" applyFill="1" applyBorder="1" applyAlignment="1">
      <alignment horizontal="center" vertical="center" wrapText="1"/>
    </xf>
    <xf numFmtId="49" fontId="28" fillId="46" borderId="19" xfId="92" applyNumberFormat="1" applyFont="1" applyFill="1" applyBorder="1" applyAlignment="1">
      <alignment horizontal="center" vertical="center"/>
      <protection/>
    </xf>
    <xf numFmtId="0" fontId="28" fillId="46" borderId="19" xfId="92" applyFont="1" applyFill="1" applyBorder="1" applyAlignment="1">
      <alignment horizontal="left" wrapText="1"/>
      <protection/>
    </xf>
    <xf numFmtId="0" fontId="1" fillId="46" borderId="19" xfId="0" applyFont="1" applyFill="1" applyBorder="1" applyAlignment="1">
      <alignment horizontal="center" vertical="center" wrapText="1"/>
    </xf>
    <xf numFmtId="49" fontId="28" fillId="23" borderId="19" xfId="92" applyNumberFormat="1" applyFont="1" applyFill="1" applyBorder="1" applyAlignment="1">
      <alignment horizontal="center" vertical="center"/>
      <protection/>
    </xf>
    <xf numFmtId="0" fontId="27" fillId="33" borderId="19" xfId="0" applyNumberFormat="1" applyFont="1" applyFill="1" applyBorder="1" applyAlignment="1">
      <alignment horizontal="center" vertical="center" wrapText="1"/>
    </xf>
    <xf numFmtId="170" fontId="27" fillId="23" borderId="19" xfId="0" applyNumberFormat="1" applyFont="1" applyFill="1" applyBorder="1" applyAlignment="1">
      <alignment horizontal="center" vertical="center"/>
    </xf>
    <xf numFmtId="0" fontId="27" fillId="23" borderId="19" xfId="0" applyNumberFormat="1" applyFont="1" applyFill="1" applyBorder="1" applyAlignment="1">
      <alignment horizontal="center" vertical="center" wrapText="1"/>
    </xf>
    <xf numFmtId="170" fontId="27" fillId="19" borderId="19" xfId="0" applyNumberFormat="1" applyFont="1" applyFill="1" applyBorder="1" applyAlignment="1">
      <alignment horizontal="center" vertical="center"/>
    </xf>
    <xf numFmtId="0" fontId="27" fillId="19" borderId="19" xfId="0" applyNumberFormat="1" applyFont="1" applyFill="1" applyBorder="1" applyAlignment="1">
      <alignment horizontal="center" vertical="center" wrapText="1"/>
    </xf>
    <xf numFmtId="170" fontId="27" fillId="48" borderId="19" xfId="0" applyNumberFormat="1" applyFont="1" applyFill="1" applyBorder="1" applyAlignment="1">
      <alignment horizontal="center" vertical="center"/>
    </xf>
    <xf numFmtId="0" fontId="27" fillId="48" borderId="19" xfId="0" applyNumberFormat="1" applyFont="1" applyFill="1" applyBorder="1" applyAlignment="1">
      <alignment horizontal="center" vertical="center" wrapText="1"/>
    </xf>
    <xf numFmtId="2" fontId="27" fillId="46" borderId="19" xfId="0" applyNumberFormat="1" applyFont="1" applyFill="1" applyBorder="1" applyAlignment="1">
      <alignment horizontal="center" vertical="center"/>
    </xf>
    <xf numFmtId="0" fontId="27" fillId="46" borderId="19" xfId="0" applyNumberFormat="1" applyFont="1" applyFill="1" applyBorder="1" applyAlignment="1">
      <alignment horizontal="center" vertical="center" wrapText="1"/>
    </xf>
    <xf numFmtId="170" fontId="27" fillId="33" borderId="19" xfId="0" applyNumberFormat="1" applyFont="1" applyFill="1" applyBorder="1" applyAlignment="1">
      <alignment horizontal="left" vertical="center" wrapText="1"/>
    </xf>
    <xf numFmtId="170" fontId="27" fillId="19" borderId="19" xfId="0" applyNumberFormat="1" applyFont="1" applyFill="1" applyBorder="1" applyAlignment="1">
      <alignment horizontal="left" vertical="center" wrapText="1"/>
    </xf>
    <xf numFmtId="171" fontId="27" fillId="46" borderId="19" xfId="0" applyNumberFormat="1" applyFont="1" applyFill="1" applyBorder="1" applyAlignment="1">
      <alignment horizontal="center" vertical="center"/>
    </xf>
    <xf numFmtId="171" fontId="27" fillId="46" borderId="19" xfId="0" applyNumberFormat="1" applyFont="1" applyFill="1" applyBorder="1" applyAlignment="1">
      <alignment horizontal="center" vertical="center" wrapText="1"/>
    </xf>
    <xf numFmtId="171" fontId="27" fillId="33" borderId="19" xfId="0" applyNumberFormat="1" applyFont="1" applyFill="1" applyBorder="1" applyAlignment="1">
      <alignment horizontal="center" vertical="center"/>
    </xf>
    <xf numFmtId="171" fontId="27" fillId="33" borderId="19" xfId="0" applyNumberFormat="1" applyFont="1" applyFill="1" applyBorder="1" applyAlignment="1">
      <alignment horizontal="center" vertical="center" wrapText="1"/>
    </xf>
    <xf numFmtId="171" fontId="27" fillId="19" borderId="19" xfId="0" applyNumberFormat="1" applyFont="1" applyFill="1" applyBorder="1" applyAlignment="1">
      <alignment horizontal="center" vertical="center"/>
    </xf>
    <xf numFmtId="171" fontId="27" fillId="19" borderId="19" xfId="0" applyNumberFormat="1" applyFont="1" applyFill="1" applyBorder="1" applyAlignment="1">
      <alignment horizontal="center" vertical="center" wrapText="1"/>
    </xf>
    <xf numFmtId="171" fontId="27" fillId="23" borderId="19" xfId="0" applyNumberFormat="1" applyFont="1" applyFill="1" applyBorder="1" applyAlignment="1">
      <alignment horizontal="center" vertical="center"/>
    </xf>
    <xf numFmtId="171" fontId="27" fillId="23" borderId="19" xfId="0" applyNumberFormat="1" applyFont="1" applyFill="1" applyBorder="1" applyAlignment="1">
      <alignment horizontal="center" vertical="center" wrapText="1"/>
    </xf>
    <xf numFmtId="171" fontId="27" fillId="48" borderId="19" xfId="0" applyNumberFormat="1" applyFont="1" applyFill="1" applyBorder="1" applyAlignment="1">
      <alignment horizontal="center" vertical="center"/>
    </xf>
    <xf numFmtId="171" fontId="27" fillId="48" borderId="19" xfId="0" applyNumberFormat="1" applyFont="1" applyFill="1" applyBorder="1" applyAlignment="1">
      <alignment horizontal="center" vertical="center" wrapText="1"/>
    </xf>
    <xf numFmtId="170" fontId="27" fillId="46" borderId="19" xfId="0" applyNumberFormat="1" applyFont="1" applyFill="1" applyBorder="1" applyAlignment="1">
      <alignment horizontal="center" vertical="center" wrapText="1"/>
    </xf>
    <xf numFmtId="2" fontId="27" fillId="33" borderId="19" xfId="0" applyNumberFormat="1" applyFont="1" applyFill="1" applyBorder="1" applyAlignment="1">
      <alignment horizontal="center" vertical="center" wrapText="1"/>
    </xf>
    <xf numFmtId="2" fontId="29" fillId="23" borderId="19" xfId="92" applyNumberFormat="1" applyFont="1" applyFill="1" applyBorder="1" applyAlignment="1">
      <alignment horizontal="center" vertical="center"/>
      <protection/>
    </xf>
    <xf numFmtId="2" fontId="27" fillId="19" borderId="19" xfId="0" applyNumberFormat="1" applyFont="1" applyFill="1" applyBorder="1" applyAlignment="1">
      <alignment horizontal="center" vertical="center" wrapText="1"/>
    </xf>
    <xf numFmtId="2" fontId="29" fillId="48" borderId="19" xfId="92" applyNumberFormat="1" applyFont="1" applyFill="1" applyBorder="1" applyAlignment="1">
      <alignment horizontal="center" vertical="center"/>
      <protection/>
    </xf>
    <xf numFmtId="2" fontId="27" fillId="48" borderId="19" xfId="0" applyNumberFormat="1" applyFont="1" applyFill="1" applyBorder="1" applyAlignment="1">
      <alignment horizontal="center" vertical="center" wrapText="1"/>
    </xf>
    <xf numFmtId="2" fontId="27" fillId="46" borderId="19" xfId="0" applyNumberFormat="1" applyFont="1" applyFill="1" applyBorder="1" applyAlignment="1">
      <alignment horizontal="center" vertical="center" wrapText="1"/>
    </xf>
    <xf numFmtId="2" fontId="29" fillId="46" borderId="19" xfId="92" applyNumberFormat="1" applyFont="1" applyFill="1" applyBorder="1" applyAlignment="1">
      <alignment horizontal="center" vertical="center"/>
      <protection/>
    </xf>
    <xf numFmtId="2" fontId="29" fillId="19" borderId="19" xfId="92" applyNumberFormat="1" applyFont="1" applyFill="1" applyBorder="1" applyAlignment="1">
      <alignment horizontal="center" vertical="center"/>
      <protection/>
    </xf>
    <xf numFmtId="170" fontId="27" fillId="33" borderId="19" xfId="0" applyNumberFormat="1" applyFont="1" applyFill="1" applyBorder="1" applyAlignment="1">
      <alignment horizontal="center" vertical="center" wrapText="1"/>
    </xf>
    <xf numFmtId="170" fontId="29" fillId="23" borderId="19" xfId="92" applyNumberFormat="1" applyFont="1" applyFill="1" applyBorder="1" applyAlignment="1">
      <alignment horizontal="center" vertical="center"/>
      <protection/>
    </xf>
    <xf numFmtId="170" fontId="29" fillId="48" borderId="19" xfId="92" applyNumberFormat="1" applyFont="1" applyFill="1" applyBorder="1" applyAlignment="1">
      <alignment horizontal="center" vertical="center"/>
      <protection/>
    </xf>
    <xf numFmtId="170" fontId="29" fillId="46" borderId="19" xfId="92" applyNumberFormat="1" applyFont="1" applyFill="1" applyBorder="1" applyAlignment="1">
      <alignment horizontal="center" vertical="center"/>
      <protection/>
    </xf>
    <xf numFmtId="170" fontId="29" fillId="19" borderId="19" xfId="92" applyNumberFormat="1" applyFont="1" applyFill="1" applyBorder="1" applyAlignment="1">
      <alignment horizontal="center" vertical="center"/>
      <protection/>
    </xf>
    <xf numFmtId="170" fontId="43" fillId="46" borderId="19" xfId="0" applyNumberFormat="1" applyFont="1" applyFill="1" applyBorder="1" applyAlignment="1">
      <alignment horizontal="center" vertical="center"/>
    </xf>
    <xf numFmtId="4" fontId="25" fillId="0" borderId="28" xfId="106" applyNumberFormat="1" applyFont="1" applyFill="1" applyBorder="1" applyAlignment="1">
      <alignment horizontal="center" vertical="center"/>
    </xf>
    <xf numFmtId="0" fontId="25" fillId="0" borderId="19" xfId="90" applyNumberFormat="1" applyFont="1" applyFill="1" applyBorder="1" applyAlignment="1">
      <alignment horizontal="left" vertical="center" indent="1"/>
      <protection/>
    </xf>
    <xf numFmtId="0" fontId="25" fillId="0" borderId="40" xfId="90" applyNumberFormat="1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175" fontId="25" fillId="0" borderId="19" xfId="0" applyNumberFormat="1" applyFont="1" applyFill="1" applyBorder="1" applyAlignment="1">
      <alignment horizontal="center" vertical="center"/>
    </xf>
    <xf numFmtId="174" fontId="25" fillId="0" borderId="19" xfId="0" applyNumberFormat="1" applyFont="1" applyFill="1" applyBorder="1" applyAlignment="1">
      <alignment horizontal="center" vertical="center"/>
    </xf>
    <xf numFmtId="0" fontId="25" fillId="0" borderId="19" xfId="90" applyNumberFormat="1" applyFont="1" applyFill="1" applyBorder="1" applyAlignment="1">
      <alignment horizontal="left" vertical="center" wrapText="1" indent="1"/>
      <protection/>
    </xf>
    <xf numFmtId="0" fontId="25" fillId="0" borderId="19" xfId="106" applyNumberFormat="1" applyFont="1" applyFill="1" applyBorder="1" applyAlignment="1">
      <alignment horizontal="center" vertical="center"/>
    </xf>
    <xf numFmtId="175" fontId="25" fillId="0" borderId="19" xfId="0" applyNumberFormat="1" applyFont="1" applyFill="1" applyBorder="1" applyAlignment="1">
      <alignment horizontal="center" vertical="center" wrapText="1"/>
    </xf>
    <xf numFmtId="0" fontId="25" fillId="0" borderId="19" xfId="90" applyNumberFormat="1" applyFont="1" applyFill="1" applyBorder="1" applyAlignment="1">
      <alignment horizontal="left" vertical="center" indent="3"/>
      <protection/>
    </xf>
    <xf numFmtId="0" fontId="25" fillId="0" borderId="19" xfId="0" applyNumberFormat="1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19" xfId="90" applyNumberFormat="1" applyFont="1" applyFill="1" applyBorder="1" applyAlignment="1">
      <alignment horizontal="left" vertical="center" wrapText="1" indent="3"/>
      <protection/>
    </xf>
    <xf numFmtId="0" fontId="25" fillId="0" borderId="19" xfId="0" applyNumberFormat="1" applyFont="1" applyFill="1" applyBorder="1" applyAlignment="1">
      <alignment horizontal="left" vertical="center" wrapText="1" indent="1"/>
    </xf>
    <xf numFmtId="0" fontId="25" fillId="0" borderId="19" xfId="90" applyNumberFormat="1" applyFont="1" applyFill="1" applyBorder="1" applyAlignment="1">
      <alignment horizontal="left" vertical="center" wrapText="1" indent="5"/>
      <protection/>
    </xf>
    <xf numFmtId="0" fontId="25" fillId="0" borderId="19" xfId="0" applyNumberFormat="1" applyFont="1" applyFill="1" applyBorder="1" applyAlignment="1">
      <alignment horizontal="left" vertical="center" wrapText="1" indent="7"/>
    </xf>
    <xf numFmtId="0" fontId="25" fillId="0" borderId="41" xfId="90" applyNumberFormat="1" applyFont="1" applyFill="1" applyBorder="1" applyAlignment="1">
      <alignment horizontal="left" vertical="center" indent="3"/>
      <protection/>
    </xf>
    <xf numFmtId="0" fontId="25" fillId="0" borderId="42" xfId="90" applyNumberFormat="1" applyFont="1" applyFill="1" applyBorder="1" applyAlignment="1">
      <alignment horizontal="center" vertical="center"/>
      <protection/>
    </xf>
    <xf numFmtId="175" fontId="25" fillId="0" borderId="41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vertical="center" wrapText="1"/>
    </xf>
    <xf numFmtId="0" fontId="25" fillId="0" borderId="43" xfId="90" applyNumberFormat="1" applyFont="1" applyFill="1" applyBorder="1" applyAlignment="1">
      <alignment horizontal="center" vertical="center"/>
      <protection/>
    </xf>
    <xf numFmtId="43" fontId="25" fillId="0" borderId="19" xfId="0" applyNumberFormat="1" applyFont="1" applyFill="1" applyBorder="1" applyAlignment="1">
      <alignment horizontal="center" vertical="center"/>
    </xf>
    <xf numFmtId="175" fontId="25" fillId="0" borderId="21" xfId="0" applyNumberFormat="1" applyFont="1" applyFill="1" applyBorder="1" applyAlignment="1">
      <alignment horizontal="center" vertical="center"/>
    </xf>
    <xf numFmtId="174" fontId="25" fillId="0" borderId="21" xfId="0" applyNumberFormat="1" applyFont="1" applyFill="1" applyBorder="1" applyAlignment="1">
      <alignment horizontal="center" vertical="center"/>
    </xf>
    <xf numFmtId="0" fontId="25" fillId="0" borderId="19" xfId="90" applyNumberFormat="1" applyFont="1" applyFill="1" applyBorder="1" applyAlignment="1">
      <alignment horizontal="center" vertical="center"/>
      <protection/>
    </xf>
    <xf numFmtId="43" fontId="44" fillId="0" borderId="19" xfId="0" applyNumberFormat="1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21" xfId="0" applyFont="1" applyFill="1" applyBorder="1" applyAlignment="1">
      <alignment/>
    </xf>
    <xf numFmtId="175" fontId="25" fillId="0" borderId="19" xfId="106" applyNumberFormat="1" applyFont="1" applyFill="1" applyBorder="1" applyAlignment="1">
      <alignment horizontal="center" vertical="center"/>
    </xf>
    <xf numFmtId="174" fontId="25" fillId="0" borderId="19" xfId="106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/>
    </xf>
    <xf numFmtId="43" fontId="25" fillId="0" borderId="19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43" fontId="25" fillId="0" borderId="19" xfId="0" applyNumberFormat="1" applyFont="1" applyFill="1" applyBorder="1" applyAlignment="1">
      <alignment vertical="center"/>
    </xf>
    <xf numFmtId="0" fontId="25" fillId="0" borderId="41" xfId="0" applyNumberFormat="1" applyFont="1" applyFill="1" applyBorder="1" applyAlignment="1">
      <alignment vertical="center" wrapText="1"/>
    </xf>
    <xf numFmtId="0" fontId="44" fillId="0" borderId="41" xfId="0" applyFont="1" applyFill="1" applyBorder="1" applyAlignment="1">
      <alignment/>
    </xf>
    <xf numFmtId="0" fontId="44" fillId="0" borderId="28" xfId="0" applyFont="1" applyFill="1" applyBorder="1" applyAlignment="1">
      <alignment/>
    </xf>
    <xf numFmtId="10" fontId="25" fillId="0" borderId="19" xfId="100" applyNumberFormat="1" applyFont="1" applyFill="1" applyBorder="1" applyAlignment="1">
      <alignment horizontal="center" vertical="center"/>
    </xf>
    <xf numFmtId="174" fontId="25" fillId="0" borderId="19" xfId="100" applyNumberFormat="1" applyFont="1" applyFill="1" applyBorder="1" applyAlignment="1">
      <alignment horizontal="center" vertical="center"/>
    </xf>
    <xf numFmtId="0" fontId="25" fillId="0" borderId="19" xfId="90" applyNumberFormat="1" applyFont="1" applyFill="1" applyBorder="1" applyAlignment="1">
      <alignment horizontal="left" vertical="center" indent="5"/>
      <protection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25" fillId="0" borderId="41" xfId="90" applyNumberFormat="1" applyFont="1" applyFill="1" applyBorder="1" applyAlignment="1">
      <alignment horizontal="left" vertical="center" wrapText="1" indent="3"/>
      <protection/>
    </xf>
    <xf numFmtId="2" fontId="44" fillId="0" borderId="19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 horizontal="center" vertical="center"/>
    </xf>
    <xf numFmtId="171" fontId="25" fillId="0" borderId="19" xfId="0" applyNumberFormat="1" applyFont="1" applyFill="1" applyBorder="1" applyAlignment="1">
      <alignment horizontal="center" vertical="center"/>
    </xf>
    <xf numFmtId="0" fontId="37" fillId="0" borderId="40" xfId="0" applyNumberFormat="1" applyFont="1" applyFill="1" applyBorder="1" applyAlignment="1">
      <alignment horizontal="center" vertical="center"/>
    </xf>
    <xf numFmtId="169" fontId="25" fillId="0" borderId="22" xfId="106" applyFont="1" applyFill="1" applyBorder="1" applyAlignment="1">
      <alignment horizontal="center" vertical="center"/>
    </xf>
    <xf numFmtId="43" fontId="25" fillId="0" borderId="21" xfId="90" applyNumberFormat="1" applyFont="1" applyFill="1" applyBorder="1" applyAlignment="1">
      <alignment horizontal="left" vertical="center" wrapText="1"/>
      <protection/>
    </xf>
    <xf numFmtId="175" fontId="38" fillId="0" borderId="19" xfId="0" applyNumberFormat="1" applyFont="1" applyFill="1" applyBorder="1" applyAlignment="1">
      <alignment horizontal="center" vertical="center"/>
    </xf>
    <xf numFmtId="0" fontId="38" fillId="0" borderId="19" xfId="90" applyFont="1" applyFill="1" applyBorder="1" applyAlignment="1">
      <alignment vertical="center"/>
      <protection/>
    </xf>
    <xf numFmtId="43" fontId="25" fillId="0" borderId="19" xfId="90" applyNumberFormat="1" applyFont="1" applyFill="1" applyBorder="1" applyAlignment="1">
      <alignment horizontal="left" vertical="center" wrapText="1"/>
      <protection/>
    </xf>
    <xf numFmtId="175" fontId="38" fillId="0" borderId="19" xfId="90" applyNumberFormat="1" applyFont="1" applyFill="1" applyBorder="1" applyAlignment="1">
      <alignment horizontal="center" vertical="center" wrapText="1"/>
      <protection/>
    </xf>
    <xf numFmtId="174" fontId="38" fillId="0" borderId="19" xfId="90" applyNumberFormat="1" applyFont="1" applyFill="1" applyBorder="1" applyAlignment="1">
      <alignment horizontal="center" vertical="center" wrapText="1"/>
      <protection/>
    </xf>
    <xf numFmtId="0" fontId="25" fillId="0" borderId="19" xfId="90" applyFont="1" applyFill="1" applyBorder="1" applyAlignment="1">
      <alignment horizontal="left" vertical="center" wrapText="1" indent="1"/>
      <protection/>
    </xf>
    <xf numFmtId="175" fontId="25" fillId="0" borderId="19" xfId="90" applyNumberFormat="1" applyFont="1" applyFill="1" applyBorder="1" applyAlignment="1">
      <alignment horizontal="center" vertical="center" wrapText="1"/>
      <protection/>
    </xf>
    <xf numFmtId="0" fontId="25" fillId="0" borderId="19" xfId="90" applyFont="1" applyFill="1" applyBorder="1" applyAlignment="1">
      <alignment horizontal="left" vertical="center" wrapText="1" indent="3"/>
      <protection/>
    </xf>
    <xf numFmtId="174" fontId="25" fillId="0" borderId="19" xfId="0" applyNumberFormat="1" applyFont="1" applyFill="1" applyBorder="1" applyAlignment="1">
      <alignment horizontal="center" vertical="center" wrapText="1"/>
    </xf>
    <xf numFmtId="0" fontId="25" fillId="0" borderId="19" xfId="90" applyFont="1" applyFill="1" applyBorder="1" applyAlignment="1">
      <alignment horizontal="left" vertical="center" wrapText="1" indent="5"/>
      <protection/>
    </xf>
    <xf numFmtId="0" fontId="25" fillId="0" borderId="19" xfId="90" applyFont="1" applyFill="1" applyBorder="1" applyAlignment="1">
      <alignment horizontal="left" vertical="center" wrapText="1" indent="7"/>
      <protection/>
    </xf>
    <xf numFmtId="0" fontId="25" fillId="0" borderId="19" xfId="90" applyFont="1" applyFill="1" applyBorder="1" applyAlignment="1">
      <alignment horizontal="left" vertical="center" indent="7"/>
      <protection/>
    </xf>
    <xf numFmtId="174" fontId="25" fillId="0" borderId="19" xfId="90" applyNumberFormat="1" applyFont="1" applyFill="1" applyBorder="1" applyAlignment="1">
      <alignment horizontal="center" vertical="center" wrapText="1"/>
      <protection/>
    </xf>
    <xf numFmtId="174" fontId="38" fillId="0" borderId="19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41" xfId="90" applyFont="1" applyFill="1" applyBorder="1" applyAlignment="1">
      <alignment horizontal="left" vertical="center" wrapText="1" indent="1"/>
      <protection/>
    </xf>
    <xf numFmtId="43" fontId="25" fillId="0" borderId="41" xfId="90" applyNumberFormat="1" applyFont="1" applyFill="1" applyBorder="1" applyAlignment="1">
      <alignment horizontal="left" vertical="center" wrapText="1"/>
      <protection/>
    </xf>
    <xf numFmtId="0" fontId="38" fillId="0" borderId="19" xfId="90" applyFont="1" applyFill="1" applyBorder="1" applyAlignment="1">
      <alignment horizontal="left" vertical="center" wrapText="1" indent="1"/>
      <protection/>
    </xf>
    <xf numFmtId="164" fontId="25" fillId="0" borderId="19" xfId="0" applyNumberFormat="1" applyFont="1" applyFill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41" xfId="0" applyNumberFormat="1" applyFont="1" applyFill="1" applyBorder="1" applyAlignment="1">
      <alignment horizontal="center" vertical="center" textRotation="90" wrapText="1"/>
    </xf>
    <xf numFmtId="0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46" xfId="0" applyNumberFormat="1" applyFont="1" applyBorder="1" applyAlignment="1">
      <alignment horizontal="left" vertical="center"/>
    </xf>
    <xf numFmtId="0" fontId="1" fillId="0" borderId="45" xfId="0" applyNumberFormat="1" applyFont="1" applyBorder="1" applyAlignment="1">
      <alignment horizontal="left" vertical="center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right"/>
    </xf>
    <xf numFmtId="0" fontId="1" fillId="0" borderId="4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3" fillId="0" borderId="4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8" fillId="0" borderId="19" xfId="92" applyNumberFormat="1" applyFont="1" applyFill="1" applyBorder="1" applyAlignment="1">
      <alignment horizontal="center" vertical="center" textRotation="90" wrapText="1"/>
      <protection/>
    </xf>
    <xf numFmtId="49" fontId="28" fillId="0" borderId="19" xfId="92" applyNumberFormat="1" applyFont="1" applyFill="1" applyBorder="1" applyAlignment="1">
      <alignment horizontal="center" vertical="center" wrapText="1"/>
      <protection/>
    </xf>
    <xf numFmtId="0" fontId="1" fillId="0" borderId="19" xfId="0" applyNumberFormat="1" applyFont="1" applyBorder="1" applyAlignment="1">
      <alignment horizontal="center" vertical="center"/>
    </xf>
    <xf numFmtId="49" fontId="28" fillId="0" borderId="40" xfId="92" applyNumberFormat="1" applyFont="1" applyFill="1" applyBorder="1" applyAlignment="1">
      <alignment horizontal="center" vertical="center" textRotation="90" wrapText="1"/>
      <protection/>
    </xf>
    <xf numFmtId="49" fontId="28" fillId="0" borderId="45" xfId="92" applyNumberFormat="1" applyFont="1" applyFill="1" applyBorder="1" applyAlignment="1">
      <alignment horizontal="center" vertical="center" textRotation="90" wrapText="1"/>
      <protection/>
    </xf>
    <xf numFmtId="0" fontId="35" fillId="0" borderId="0" xfId="90" applyFont="1" applyFill="1" applyAlignment="1">
      <alignment wrapText="1"/>
      <protection/>
    </xf>
    <xf numFmtId="0" fontId="0" fillId="0" borderId="0" xfId="0" applyAlignment="1">
      <alignment wrapText="1"/>
    </xf>
    <xf numFmtId="0" fontId="34" fillId="0" borderId="0" xfId="92" applyFont="1" applyFill="1" applyAlignment="1">
      <alignment horizontal="center" vertical="center"/>
      <protection/>
    </xf>
    <xf numFmtId="0" fontId="34" fillId="0" borderId="0" xfId="90" applyFont="1" applyFill="1" applyAlignment="1">
      <alignment horizontal="center"/>
      <protection/>
    </xf>
    <xf numFmtId="0" fontId="25" fillId="0" borderId="0" xfId="90" applyFont="1" applyFill="1" applyAlignment="1">
      <alignment horizontal="right" vertical="center" wrapText="1"/>
      <protection/>
    </xf>
    <xf numFmtId="0" fontId="31" fillId="0" borderId="0" xfId="90" applyFont="1" applyFill="1" applyAlignment="1">
      <alignment horizontal="center" wrapText="1"/>
      <protection/>
    </xf>
    <xf numFmtId="0" fontId="32" fillId="0" borderId="0" xfId="92" applyFont="1" applyFill="1" applyAlignment="1">
      <alignment horizontal="center" vertical="center"/>
      <protection/>
    </xf>
    <xf numFmtId="0" fontId="33" fillId="0" borderId="0" xfId="92" applyFont="1" applyFill="1" applyAlignment="1">
      <alignment horizontal="center" vertical="top"/>
      <protection/>
    </xf>
    <xf numFmtId="0" fontId="25" fillId="0" borderId="0" xfId="90" applyFont="1" applyFill="1" applyAlignment="1">
      <alignment horizontal="center"/>
      <protection/>
    </xf>
    <xf numFmtId="0" fontId="31" fillId="0" borderId="0" xfId="90" applyFont="1" applyFill="1" applyAlignment="1">
      <alignment horizontal="center"/>
      <protection/>
    </xf>
    <xf numFmtId="0" fontId="25" fillId="0" borderId="52" xfId="90" applyFont="1" applyFill="1" applyBorder="1" applyAlignment="1">
      <alignment horizontal="center" vertical="center" wrapText="1"/>
      <protection/>
    </xf>
    <xf numFmtId="0" fontId="25" fillId="0" borderId="53" xfId="90" applyFont="1" applyFill="1" applyBorder="1" applyAlignment="1">
      <alignment horizontal="center" vertical="center" wrapText="1"/>
      <protection/>
    </xf>
    <xf numFmtId="0" fontId="25" fillId="0" borderId="27" xfId="90" applyFont="1" applyFill="1" applyBorder="1" applyAlignment="1">
      <alignment horizontal="center" vertical="center" wrapText="1"/>
      <protection/>
    </xf>
    <xf numFmtId="0" fontId="25" fillId="0" borderId="32" xfId="90" applyFont="1" applyFill="1" applyBorder="1" applyAlignment="1">
      <alignment horizontal="center" vertical="center" wrapText="1"/>
      <protection/>
    </xf>
    <xf numFmtId="0" fontId="25" fillId="0" borderId="37" xfId="90" applyFont="1" applyFill="1" applyBorder="1" applyAlignment="1">
      <alignment horizontal="center" vertical="center" wrapText="1"/>
      <protection/>
    </xf>
    <xf numFmtId="0" fontId="25" fillId="0" borderId="39" xfId="90" applyFont="1" applyFill="1" applyBorder="1" applyAlignment="1">
      <alignment horizontal="center" vertical="center" wrapText="1"/>
      <protection/>
    </xf>
    <xf numFmtId="49" fontId="25" fillId="0" borderId="28" xfId="90" applyNumberFormat="1" applyFont="1" applyFill="1" applyBorder="1" applyAlignment="1">
      <alignment horizontal="center" vertical="center"/>
      <protection/>
    </xf>
    <xf numFmtId="49" fontId="25" fillId="0" borderId="29" xfId="90" applyNumberFormat="1" applyFont="1" applyFill="1" applyBorder="1" applyAlignment="1">
      <alignment horizontal="center" vertical="center" wrapText="1"/>
      <protection/>
    </xf>
    <xf numFmtId="49" fontId="25" fillId="0" borderId="54" xfId="90" applyNumberFormat="1" applyFont="1" applyFill="1" applyBorder="1" applyAlignment="1">
      <alignment horizontal="center" vertical="center" wrapText="1"/>
      <protection/>
    </xf>
    <xf numFmtId="49" fontId="25" fillId="0" borderId="55" xfId="90" applyNumberFormat="1" applyFont="1" applyFill="1" applyBorder="1" applyAlignment="1">
      <alignment horizontal="center" vertical="center" wrapText="1"/>
      <protection/>
    </xf>
    <xf numFmtId="49" fontId="25" fillId="0" borderId="56" xfId="90" applyNumberFormat="1" applyFont="1" applyFill="1" applyBorder="1" applyAlignment="1">
      <alignment horizontal="center" vertical="center" wrapText="1"/>
      <protection/>
    </xf>
    <xf numFmtId="49" fontId="36" fillId="0" borderId="23" xfId="90" applyNumberFormat="1" applyFont="1" applyFill="1" applyBorder="1" applyAlignment="1">
      <alignment horizontal="center" vertical="center"/>
      <protection/>
    </xf>
    <xf numFmtId="49" fontId="36" fillId="0" borderId="57" xfId="90" applyNumberFormat="1" applyFont="1" applyFill="1" applyBorder="1" applyAlignment="1">
      <alignment horizontal="center" vertical="center"/>
      <protection/>
    </xf>
    <xf numFmtId="49" fontId="36" fillId="0" borderId="58" xfId="90" applyNumberFormat="1" applyFont="1" applyFill="1" applyBorder="1" applyAlignment="1">
      <alignment horizontal="center" vertical="center"/>
      <protection/>
    </xf>
    <xf numFmtId="176" fontId="36" fillId="0" borderId="23" xfId="90" applyNumberFormat="1" applyFont="1" applyFill="1" applyBorder="1" applyAlignment="1">
      <alignment horizontal="center" vertical="center"/>
      <protection/>
    </xf>
    <xf numFmtId="176" fontId="36" fillId="0" borderId="57" xfId="90" applyNumberFormat="1" applyFont="1" applyFill="1" applyBorder="1" applyAlignment="1">
      <alignment horizontal="center" vertical="center"/>
      <protection/>
    </xf>
    <xf numFmtId="176" fontId="36" fillId="0" borderId="58" xfId="90" applyNumberFormat="1" applyFont="1" applyFill="1" applyBorder="1" applyAlignment="1">
      <alignment horizontal="center" vertical="center"/>
      <protection/>
    </xf>
    <xf numFmtId="176" fontId="36" fillId="0" borderId="59" xfId="90" applyNumberFormat="1" applyFont="1" applyFill="1" applyBorder="1" applyAlignment="1">
      <alignment horizontal="center" vertical="center"/>
      <protection/>
    </xf>
    <xf numFmtId="176" fontId="36" fillId="0" borderId="60" xfId="90" applyNumberFormat="1" applyFont="1" applyFill="1" applyBorder="1" applyAlignment="1">
      <alignment horizontal="center" vertical="center"/>
      <protection/>
    </xf>
    <xf numFmtId="176" fontId="36" fillId="0" borderId="0" xfId="90" applyNumberFormat="1" applyFont="1" applyFill="1" applyBorder="1" applyAlignment="1">
      <alignment horizontal="center" vertical="center"/>
      <protection/>
    </xf>
    <xf numFmtId="176" fontId="36" fillId="0" borderId="61" xfId="90" applyNumberFormat="1" applyFont="1" applyFill="1" applyBorder="1" applyAlignment="1">
      <alignment horizontal="center" vertical="center"/>
      <protection/>
    </xf>
    <xf numFmtId="177" fontId="25" fillId="0" borderId="39" xfId="0" applyNumberFormat="1" applyFont="1" applyFill="1" applyBorder="1" applyAlignment="1">
      <alignment horizontal="center" vertical="center" wrapText="1"/>
    </xf>
    <xf numFmtId="177" fontId="25" fillId="0" borderId="62" xfId="0" applyNumberFormat="1" applyFont="1" applyFill="1" applyBorder="1" applyAlignment="1">
      <alignment horizontal="center" vertical="center" wrapText="1"/>
    </xf>
    <xf numFmtId="177" fontId="25" fillId="0" borderId="38" xfId="0" applyNumberFormat="1" applyFont="1" applyFill="1" applyBorder="1" applyAlignment="1">
      <alignment horizontal="center" vertical="center" wrapText="1"/>
    </xf>
    <xf numFmtId="0" fontId="38" fillId="0" borderId="52" xfId="90" applyFont="1" applyFill="1" applyBorder="1" applyAlignment="1">
      <alignment horizontal="left" vertical="center" wrapText="1"/>
      <protection/>
    </xf>
    <xf numFmtId="0" fontId="38" fillId="0" borderId="54" xfId="90" applyFont="1" applyFill="1" applyBorder="1" applyAlignment="1">
      <alignment horizontal="left" vertical="center" wrapText="1"/>
      <protection/>
    </xf>
  </cellXfs>
  <cellStyles count="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7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W33"/>
  <sheetViews>
    <sheetView zoomScale="80" zoomScaleNormal="80" zoomScalePageLayoutView="0" workbookViewId="0" topLeftCell="A16">
      <selection activeCell="T26" sqref="T26"/>
    </sheetView>
  </sheetViews>
  <sheetFormatPr defaultColWidth="9.140625" defaultRowHeight="12.75" outlineLevelRow="1"/>
  <cols>
    <col min="1" max="1" width="7.28125" style="1" customWidth="1"/>
    <col min="2" max="2" width="41.00390625" style="1" customWidth="1"/>
    <col min="3" max="3" width="11.8515625" style="1" customWidth="1"/>
    <col min="4" max="4" width="12.140625" style="1" customWidth="1"/>
    <col min="5" max="5" width="12.57421875" style="1" customWidth="1"/>
    <col min="6" max="6" width="12.421875" style="1" customWidth="1"/>
    <col min="7" max="16" width="7.28125" style="1" customWidth="1"/>
    <col min="17" max="17" width="14.8515625" style="1" customWidth="1"/>
    <col min="18" max="18" width="9.57421875" style="1" customWidth="1"/>
    <col min="19" max="19" width="7.421875" style="1" customWidth="1"/>
    <col min="20" max="20" width="29.57421875" style="1" customWidth="1"/>
    <col min="21" max="16384" width="9.140625" style="1" customWidth="1"/>
  </cols>
  <sheetData>
    <row r="1" spans="1:20" ht="39.75" customHeight="1">
      <c r="A1" s="278" t="s">
        <v>854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</row>
    <row r="2" spans="18:20" ht="24" customHeight="1">
      <c r="R2" s="280"/>
      <c r="S2" s="280"/>
      <c r="T2" s="280"/>
    </row>
    <row r="3" spans="1:20" ht="15">
      <c r="A3" s="281" t="s">
        <v>855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1:20" ht="15">
      <c r="A4" s="6"/>
      <c r="B4" s="6"/>
      <c r="C4" s="6"/>
      <c r="D4" s="6"/>
      <c r="E4" s="6"/>
      <c r="F4" s="7" t="s">
        <v>856</v>
      </c>
      <c r="G4" s="282" t="s">
        <v>176</v>
      </c>
      <c r="H4" s="282"/>
      <c r="I4" s="281" t="s">
        <v>857</v>
      </c>
      <c r="J4" s="281"/>
      <c r="K4" s="282" t="s">
        <v>100</v>
      </c>
      <c r="L4" s="282"/>
      <c r="M4" s="6" t="s">
        <v>858</v>
      </c>
      <c r="N4" s="6"/>
      <c r="O4" s="6"/>
      <c r="P4" s="6"/>
      <c r="Q4" s="6"/>
      <c r="R4" s="6"/>
      <c r="S4" s="6"/>
      <c r="T4" s="6"/>
    </row>
    <row r="5" spans="1:20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>
      <c r="A6" s="6"/>
      <c r="B6" s="6"/>
      <c r="C6" s="6"/>
      <c r="D6" s="6"/>
      <c r="E6" s="6"/>
      <c r="F6" s="7" t="s">
        <v>741</v>
      </c>
      <c r="G6" s="283" t="s">
        <v>532</v>
      </c>
      <c r="H6" s="283"/>
      <c r="I6" s="283"/>
      <c r="J6" s="283"/>
      <c r="K6" s="283"/>
      <c r="L6" s="283"/>
      <c r="M6" s="283"/>
      <c r="N6" s="283"/>
      <c r="O6" s="283"/>
      <c r="P6" s="5"/>
      <c r="Q6" s="6"/>
      <c r="R6" s="6"/>
      <c r="S6" s="6"/>
      <c r="T6" s="6"/>
    </row>
    <row r="7" spans="1:20" ht="12.75" customHeight="1">
      <c r="A7" s="6"/>
      <c r="B7" s="6"/>
      <c r="C7" s="6"/>
      <c r="D7" s="6"/>
      <c r="E7" s="6"/>
      <c r="F7" s="6"/>
      <c r="G7" s="284" t="s">
        <v>742</v>
      </c>
      <c r="H7" s="284"/>
      <c r="I7" s="284"/>
      <c r="J7" s="284"/>
      <c r="K7" s="284"/>
      <c r="L7" s="284"/>
      <c r="M7" s="284"/>
      <c r="N7" s="284"/>
      <c r="O7" s="284"/>
      <c r="P7" s="8"/>
      <c r="Q7" s="6"/>
      <c r="R7" s="6"/>
      <c r="S7" s="6"/>
      <c r="T7" s="6"/>
    </row>
    <row r="8" spans="1:20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">
      <c r="A9" s="6"/>
      <c r="B9" s="6"/>
      <c r="C9" s="6"/>
      <c r="D9" s="6"/>
      <c r="E9" s="6"/>
      <c r="F9" s="6"/>
      <c r="G9" s="6"/>
      <c r="H9" s="6"/>
      <c r="I9" s="7" t="s">
        <v>743</v>
      </c>
      <c r="J9" s="282" t="s">
        <v>100</v>
      </c>
      <c r="K9" s="282"/>
      <c r="L9" s="6" t="s">
        <v>744</v>
      </c>
      <c r="M9" s="6"/>
      <c r="N9" s="6"/>
      <c r="O9" s="6"/>
      <c r="P9" s="6"/>
      <c r="Q9" s="6"/>
      <c r="R9" s="6"/>
      <c r="S9" s="6"/>
      <c r="T9" s="6"/>
    </row>
    <row r="10" spans="1:20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5">
      <c r="A11" s="6"/>
      <c r="B11" s="6"/>
      <c r="C11" s="6"/>
      <c r="D11" s="6"/>
      <c r="E11" s="6"/>
      <c r="F11" s="6"/>
      <c r="G11" s="7" t="s">
        <v>745</v>
      </c>
      <c r="H11" s="26" t="s">
        <v>533</v>
      </c>
      <c r="I11" s="25"/>
      <c r="J11" s="25"/>
      <c r="K11" s="25"/>
      <c r="L11" s="25"/>
      <c r="M11" s="25"/>
      <c r="N11" s="25"/>
      <c r="O11" s="25"/>
      <c r="P11" s="25"/>
      <c r="Q11" s="25"/>
      <c r="R11" s="6"/>
      <c r="S11" s="6"/>
      <c r="T11" s="6"/>
    </row>
    <row r="12" spans="8:17" ht="12.75" customHeight="1">
      <c r="H12" s="284" t="s">
        <v>746</v>
      </c>
      <c r="I12" s="284"/>
      <c r="J12" s="284"/>
      <c r="K12" s="284"/>
      <c r="L12" s="284"/>
      <c r="M12" s="284"/>
      <c r="N12" s="284"/>
      <c r="O12" s="284"/>
      <c r="P12" s="284"/>
      <c r="Q12" s="284"/>
    </row>
    <row r="13" ht="11.25" customHeight="1"/>
    <row r="14" spans="1:20" ht="62.25" customHeight="1">
      <c r="A14" s="269" t="s">
        <v>758</v>
      </c>
      <c r="B14" s="269" t="s">
        <v>759</v>
      </c>
      <c r="C14" s="269" t="s">
        <v>760</v>
      </c>
      <c r="D14" s="269" t="s">
        <v>859</v>
      </c>
      <c r="E14" s="269" t="s">
        <v>101</v>
      </c>
      <c r="F14" s="269" t="s">
        <v>102</v>
      </c>
      <c r="G14" s="272" t="s">
        <v>103</v>
      </c>
      <c r="H14" s="286"/>
      <c r="I14" s="286"/>
      <c r="J14" s="286"/>
      <c r="K14" s="286"/>
      <c r="L14" s="286"/>
      <c r="M14" s="286"/>
      <c r="N14" s="286"/>
      <c r="O14" s="286"/>
      <c r="P14" s="273"/>
      <c r="Q14" s="269" t="s">
        <v>860</v>
      </c>
      <c r="R14" s="272" t="s">
        <v>861</v>
      </c>
      <c r="S14" s="273"/>
      <c r="T14" s="269" t="s">
        <v>761</v>
      </c>
    </row>
    <row r="15" spans="1:20" ht="15" customHeight="1">
      <c r="A15" s="270"/>
      <c r="B15" s="270"/>
      <c r="C15" s="270"/>
      <c r="D15" s="270"/>
      <c r="E15" s="270"/>
      <c r="F15" s="270"/>
      <c r="G15" s="272" t="s">
        <v>862</v>
      </c>
      <c r="H15" s="273"/>
      <c r="I15" s="272" t="s">
        <v>863</v>
      </c>
      <c r="J15" s="273"/>
      <c r="K15" s="272" t="s">
        <v>864</v>
      </c>
      <c r="L15" s="273"/>
      <c r="M15" s="272" t="s">
        <v>865</v>
      </c>
      <c r="N15" s="273"/>
      <c r="O15" s="272" t="s">
        <v>866</v>
      </c>
      <c r="P15" s="273"/>
      <c r="Q15" s="270"/>
      <c r="R15" s="274" t="s">
        <v>755</v>
      </c>
      <c r="S15" s="276" t="s">
        <v>756</v>
      </c>
      <c r="T15" s="270"/>
    </row>
    <row r="16" spans="1:20" ht="97.5" customHeight="1">
      <c r="A16" s="271"/>
      <c r="B16" s="271"/>
      <c r="C16" s="271"/>
      <c r="D16" s="271"/>
      <c r="E16" s="285"/>
      <c r="F16" s="285"/>
      <c r="G16" s="20" t="s">
        <v>747</v>
      </c>
      <c r="H16" s="20" t="s">
        <v>748</v>
      </c>
      <c r="I16" s="20" t="s">
        <v>747</v>
      </c>
      <c r="J16" s="20" t="s">
        <v>748</v>
      </c>
      <c r="K16" s="20" t="s">
        <v>747</v>
      </c>
      <c r="L16" s="20" t="s">
        <v>748</v>
      </c>
      <c r="M16" s="20" t="s">
        <v>747</v>
      </c>
      <c r="N16" s="20" t="s">
        <v>748</v>
      </c>
      <c r="O16" s="20" t="s">
        <v>747</v>
      </c>
      <c r="P16" s="20" t="s">
        <v>748</v>
      </c>
      <c r="Q16" s="285"/>
      <c r="R16" s="275"/>
      <c r="S16" s="277"/>
      <c r="T16" s="271"/>
    </row>
    <row r="17" spans="1:20" ht="12.75" customHeight="1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4">
        <v>19</v>
      </c>
      <c r="T17" s="14">
        <v>20</v>
      </c>
    </row>
    <row r="18" spans="1:23" ht="42.75" customHeight="1">
      <c r="A18" s="123" t="s">
        <v>35</v>
      </c>
      <c r="B18" s="124" t="s">
        <v>757</v>
      </c>
      <c r="C18" s="125" t="s">
        <v>40</v>
      </c>
      <c r="D18" s="140">
        <f>D19+D32</f>
        <v>503.464</v>
      </c>
      <c r="E18" s="140">
        <f>E19+E32</f>
        <v>171.793</v>
      </c>
      <c r="F18" s="140">
        <f>F19+F32</f>
        <v>331.67100000000005</v>
      </c>
      <c r="G18" s="140">
        <f aca="true" t="shared" si="0" ref="G18:Q18">G19+G32</f>
        <v>72.07300000000001</v>
      </c>
      <c r="H18" s="140">
        <f t="shared" si="0"/>
        <v>50.44572</v>
      </c>
      <c r="I18" s="140">
        <f t="shared" si="0"/>
        <v>1.991</v>
      </c>
      <c r="J18" s="140">
        <f t="shared" si="0"/>
        <v>2.9290000000000003</v>
      </c>
      <c r="K18" s="140">
        <f t="shared" si="0"/>
        <v>22.09</v>
      </c>
      <c r="L18" s="140">
        <f t="shared" si="0"/>
        <v>4.06412</v>
      </c>
      <c r="M18" s="140">
        <f t="shared" si="0"/>
        <v>32.394</v>
      </c>
      <c r="N18" s="140">
        <f t="shared" si="0"/>
        <v>43.4526</v>
      </c>
      <c r="O18" s="140">
        <f t="shared" si="0"/>
        <v>15.598</v>
      </c>
      <c r="P18" s="140">
        <f t="shared" si="0"/>
        <v>0</v>
      </c>
      <c r="Q18" s="140">
        <f t="shared" si="0"/>
        <v>281.22528000000005</v>
      </c>
      <c r="R18" s="140">
        <f aca="true" t="shared" si="1" ref="R18:R29">K18-L18</f>
        <v>18.02588</v>
      </c>
      <c r="S18" s="140">
        <f aca="true" t="shared" si="2" ref="S18:S31">L18/K18*100</f>
        <v>18.398008148483477</v>
      </c>
      <c r="T18" s="139"/>
      <c r="U18" s="37"/>
      <c r="V18" s="38"/>
      <c r="W18" s="39"/>
    </row>
    <row r="19" spans="1:23" ht="25.5" outlineLevel="1">
      <c r="A19" s="116">
        <v>1.2</v>
      </c>
      <c r="B19" s="117" t="s">
        <v>732</v>
      </c>
      <c r="C19" s="126" t="s">
        <v>40</v>
      </c>
      <c r="D19" s="141">
        <f>D20+D24+D28</f>
        <v>468.464</v>
      </c>
      <c r="E19" s="141">
        <f>+E20+E24+E28</f>
        <v>140.723</v>
      </c>
      <c r="F19" s="141">
        <f>+F20+F24+F28</f>
        <v>327.74100000000004</v>
      </c>
      <c r="G19" s="141">
        <f aca="true" t="shared" si="3" ref="G19:Q19">+G20+G24+G28</f>
        <v>72.07300000000001</v>
      </c>
      <c r="H19" s="141">
        <f t="shared" si="3"/>
        <v>50.44572</v>
      </c>
      <c r="I19" s="141">
        <f t="shared" si="3"/>
        <v>1.991</v>
      </c>
      <c r="J19" s="141">
        <f t="shared" si="3"/>
        <v>2.9290000000000003</v>
      </c>
      <c r="K19" s="141">
        <f t="shared" si="3"/>
        <v>22.09</v>
      </c>
      <c r="L19" s="141">
        <f t="shared" si="3"/>
        <v>4.06412</v>
      </c>
      <c r="M19" s="141">
        <f t="shared" si="3"/>
        <v>32.394</v>
      </c>
      <c r="N19" s="141">
        <f t="shared" si="3"/>
        <v>43.4526</v>
      </c>
      <c r="O19" s="141">
        <f t="shared" si="3"/>
        <v>15.598</v>
      </c>
      <c r="P19" s="141">
        <f t="shared" si="3"/>
        <v>0</v>
      </c>
      <c r="Q19" s="141">
        <f t="shared" si="3"/>
        <v>277.29528000000005</v>
      </c>
      <c r="R19" s="164">
        <f t="shared" si="1"/>
        <v>18.02588</v>
      </c>
      <c r="S19" s="164">
        <f t="shared" si="2"/>
        <v>18.398008148483477</v>
      </c>
      <c r="T19" s="138"/>
      <c r="V19" s="37"/>
      <c r="W19" s="37"/>
    </row>
    <row r="20" spans="1:21" ht="51">
      <c r="A20" s="118" t="s">
        <v>842</v>
      </c>
      <c r="B20" s="119" t="s">
        <v>733</v>
      </c>
      <c r="C20" s="127" t="s">
        <v>40</v>
      </c>
      <c r="D20" s="142">
        <f>D21</f>
        <v>389.238</v>
      </c>
      <c r="E20" s="142">
        <f>+E21</f>
        <v>92.107</v>
      </c>
      <c r="F20" s="142">
        <f>+F21</f>
        <v>297.13100000000003</v>
      </c>
      <c r="G20" s="142">
        <f aca="true" t="shared" si="4" ref="G20:Q20">+G21</f>
        <v>52.402</v>
      </c>
      <c r="H20" s="142">
        <f t="shared" si="4"/>
        <v>41.551</v>
      </c>
      <c r="I20" s="142">
        <f t="shared" si="4"/>
        <v>0.468</v>
      </c>
      <c r="J20" s="142">
        <f t="shared" si="4"/>
        <v>1.092</v>
      </c>
      <c r="K20" s="142">
        <f t="shared" si="4"/>
        <v>16.189</v>
      </c>
      <c r="L20" s="142">
        <f t="shared" si="4"/>
        <v>1.381</v>
      </c>
      <c r="M20" s="142">
        <f t="shared" si="4"/>
        <v>26.494</v>
      </c>
      <c r="N20" s="142">
        <f t="shared" si="4"/>
        <v>39.077999999999996</v>
      </c>
      <c r="O20" s="142">
        <f t="shared" si="4"/>
        <v>9.251000000000001</v>
      </c>
      <c r="P20" s="142">
        <f t="shared" si="4"/>
        <v>0</v>
      </c>
      <c r="Q20" s="142">
        <f t="shared" si="4"/>
        <v>255.58000000000004</v>
      </c>
      <c r="R20" s="166">
        <f t="shared" si="1"/>
        <v>14.808</v>
      </c>
      <c r="S20" s="166">
        <f t="shared" si="2"/>
        <v>8.530483661745631</v>
      </c>
      <c r="T20" s="136"/>
      <c r="U20" s="37"/>
    </row>
    <row r="21" spans="1:20" ht="25.5" outlineLevel="1">
      <c r="A21" s="134" t="s">
        <v>843</v>
      </c>
      <c r="B21" s="132" t="s">
        <v>36</v>
      </c>
      <c r="C21" s="133" t="s">
        <v>40</v>
      </c>
      <c r="D21" s="143">
        <f>D22+D23</f>
        <v>389.238</v>
      </c>
      <c r="E21" s="143">
        <f>E23+E22</f>
        <v>92.107</v>
      </c>
      <c r="F21" s="143">
        <f>F23+F22</f>
        <v>297.13100000000003</v>
      </c>
      <c r="G21" s="143">
        <f aca="true" t="shared" si="5" ref="G21:Q21">G23+G22</f>
        <v>52.402</v>
      </c>
      <c r="H21" s="143">
        <f t="shared" si="5"/>
        <v>41.551</v>
      </c>
      <c r="I21" s="143">
        <f t="shared" si="5"/>
        <v>0.468</v>
      </c>
      <c r="J21" s="143">
        <f t="shared" si="5"/>
        <v>1.092</v>
      </c>
      <c r="K21" s="143">
        <f t="shared" si="5"/>
        <v>16.189</v>
      </c>
      <c r="L21" s="143">
        <f t="shared" si="5"/>
        <v>1.381</v>
      </c>
      <c r="M21" s="143">
        <f t="shared" si="5"/>
        <v>26.494</v>
      </c>
      <c r="N21" s="143">
        <f t="shared" si="5"/>
        <v>39.077999999999996</v>
      </c>
      <c r="O21" s="143">
        <f t="shared" si="5"/>
        <v>9.251000000000001</v>
      </c>
      <c r="P21" s="143">
        <f t="shared" si="5"/>
        <v>0</v>
      </c>
      <c r="Q21" s="143">
        <f t="shared" si="5"/>
        <v>255.58000000000004</v>
      </c>
      <c r="R21" s="168">
        <f t="shared" si="1"/>
        <v>14.808</v>
      </c>
      <c r="S21" s="168">
        <f t="shared" si="2"/>
        <v>8.530483661745631</v>
      </c>
      <c r="T21" s="129"/>
    </row>
    <row r="22" spans="1:21" ht="38.25" customHeight="1">
      <c r="A22" s="120" t="s">
        <v>843</v>
      </c>
      <c r="B22" s="121" t="s">
        <v>734</v>
      </c>
      <c r="C22" s="128" t="s">
        <v>40</v>
      </c>
      <c r="D22" s="146">
        <v>361.8</v>
      </c>
      <c r="E22" s="146">
        <v>88.999</v>
      </c>
      <c r="F22" s="145">
        <f>D22-E22</f>
        <v>272.80100000000004</v>
      </c>
      <c r="G22" s="144">
        <f>I22+K22+M22+O22</f>
        <v>46.84</v>
      </c>
      <c r="H22" s="198">
        <f>J22+L22+N22+P22</f>
        <v>41.377</v>
      </c>
      <c r="I22" s="144">
        <v>0.468</v>
      </c>
      <c r="J22" s="144">
        <v>1.092</v>
      </c>
      <c r="K22" s="144">
        <v>14.52</v>
      </c>
      <c r="L22" s="144">
        <v>1.367</v>
      </c>
      <c r="M22" s="144">
        <v>24.825</v>
      </c>
      <c r="N22" s="144">
        <v>38.918</v>
      </c>
      <c r="O22" s="144">
        <v>7.027</v>
      </c>
      <c r="P22" s="144">
        <v>0</v>
      </c>
      <c r="Q22" s="144">
        <f>F22-H22</f>
        <v>231.42400000000004</v>
      </c>
      <c r="R22" s="144">
        <f>M22-N22</f>
        <v>-14.093</v>
      </c>
      <c r="S22" s="144">
        <f t="shared" si="2"/>
        <v>9.414600550964188</v>
      </c>
      <c r="T22" s="131" t="s">
        <v>47</v>
      </c>
      <c r="U22" s="37"/>
    </row>
    <row r="23" spans="1:20" ht="38.25" customHeight="1" outlineLevel="1">
      <c r="A23" s="120" t="s">
        <v>843</v>
      </c>
      <c r="B23" s="121" t="s">
        <v>735</v>
      </c>
      <c r="C23" s="128" t="s">
        <v>40</v>
      </c>
      <c r="D23" s="146">
        <v>27.438</v>
      </c>
      <c r="E23" s="146">
        <v>3.108</v>
      </c>
      <c r="F23" s="145">
        <f>D23-E23</f>
        <v>24.33</v>
      </c>
      <c r="G23" s="144">
        <f>I23+K23+M23+O23</f>
        <v>5.562</v>
      </c>
      <c r="H23" s="144">
        <f>J23+L23+N23+P23</f>
        <v>0.17400000000000002</v>
      </c>
      <c r="I23" s="144">
        <v>0</v>
      </c>
      <c r="J23" s="144">
        <v>0</v>
      </c>
      <c r="K23" s="144">
        <v>1.669</v>
      </c>
      <c r="L23" s="144">
        <v>0.014</v>
      </c>
      <c r="M23" s="144">
        <v>1.669</v>
      </c>
      <c r="N23" s="144">
        <v>0.16</v>
      </c>
      <c r="O23" s="144">
        <v>2.224</v>
      </c>
      <c r="P23" s="144">
        <v>0</v>
      </c>
      <c r="Q23" s="144">
        <f>F23-H23</f>
        <v>24.156</v>
      </c>
      <c r="R23" s="144">
        <f>M23-N23</f>
        <v>1.5090000000000001</v>
      </c>
      <c r="S23" s="144">
        <f t="shared" si="2"/>
        <v>0.8388256440982624</v>
      </c>
      <c r="T23" s="131" t="s">
        <v>48</v>
      </c>
    </row>
    <row r="24" spans="1:21" ht="38.25">
      <c r="A24" s="118" t="s">
        <v>845</v>
      </c>
      <c r="B24" s="119" t="s">
        <v>37</v>
      </c>
      <c r="C24" s="127" t="s">
        <v>40</v>
      </c>
      <c r="D24" s="142">
        <f>D25</f>
        <v>48.566</v>
      </c>
      <c r="E24" s="142">
        <f>+E25</f>
        <v>25.033</v>
      </c>
      <c r="F24" s="142">
        <f>+F25</f>
        <v>23.533</v>
      </c>
      <c r="G24" s="142">
        <f aca="true" t="shared" si="6" ref="G24:Q24">+G25</f>
        <v>10.304</v>
      </c>
      <c r="H24" s="142">
        <f t="shared" si="6"/>
        <v>3.0572000000000004</v>
      </c>
      <c r="I24" s="142">
        <f t="shared" si="6"/>
        <v>0</v>
      </c>
      <c r="J24" s="142">
        <f t="shared" si="6"/>
        <v>1.037</v>
      </c>
      <c r="K24" s="142">
        <f t="shared" si="6"/>
        <v>3.091</v>
      </c>
      <c r="L24" s="142">
        <f t="shared" si="6"/>
        <v>0.7366</v>
      </c>
      <c r="M24" s="142">
        <f t="shared" si="6"/>
        <v>3.091</v>
      </c>
      <c r="N24" s="142">
        <f t="shared" si="6"/>
        <v>1.2836</v>
      </c>
      <c r="O24" s="142">
        <f t="shared" si="6"/>
        <v>4.122</v>
      </c>
      <c r="P24" s="142">
        <f t="shared" si="6"/>
        <v>0</v>
      </c>
      <c r="Q24" s="142">
        <f t="shared" si="6"/>
        <v>20.4758</v>
      </c>
      <c r="R24" s="166">
        <f t="shared" si="1"/>
        <v>2.3544</v>
      </c>
      <c r="S24" s="166">
        <f t="shared" si="2"/>
        <v>23.830475574247817</v>
      </c>
      <c r="T24" s="137"/>
      <c r="U24" s="37"/>
    </row>
    <row r="25" spans="1:20" ht="25.5">
      <c r="A25" s="134" t="s">
        <v>38</v>
      </c>
      <c r="B25" s="132" t="s">
        <v>39</v>
      </c>
      <c r="C25" s="133" t="s">
        <v>40</v>
      </c>
      <c r="D25" s="143">
        <f>D26+D27</f>
        <v>48.566</v>
      </c>
      <c r="E25" s="143">
        <f>E26+E27</f>
        <v>25.033</v>
      </c>
      <c r="F25" s="143">
        <f>F26+F27</f>
        <v>23.533</v>
      </c>
      <c r="G25" s="143">
        <f aca="true" t="shared" si="7" ref="G25:Q25">G26+G27</f>
        <v>10.304</v>
      </c>
      <c r="H25" s="143">
        <f t="shared" si="7"/>
        <v>3.0572000000000004</v>
      </c>
      <c r="I25" s="143">
        <f t="shared" si="7"/>
        <v>0</v>
      </c>
      <c r="J25" s="143">
        <f t="shared" si="7"/>
        <v>1.037</v>
      </c>
      <c r="K25" s="143">
        <f t="shared" si="7"/>
        <v>3.091</v>
      </c>
      <c r="L25" s="143">
        <f t="shared" si="7"/>
        <v>0.7366</v>
      </c>
      <c r="M25" s="143">
        <f t="shared" si="7"/>
        <v>3.091</v>
      </c>
      <c r="N25" s="143">
        <f t="shared" si="7"/>
        <v>1.2836</v>
      </c>
      <c r="O25" s="143">
        <f t="shared" si="7"/>
        <v>4.122</v>
      </c>
      <c r="P25" s="143">
        <f t="shared" si="7"/>
        <v>0</v>
      </c>
      <c r="Q25" s="143">
        <f t="shared" si="7"/>
        <v>20.4758</v>
      </c>
      <c r="R25" s="168">
        <f t="shared" si="1"/>
        <v>2.3544</v>
      </c>
      <c r="S25" s="168">
        <f t="shared" si="2"/>
        <v>23.830475574247817</v>
      </c>
      <c r="T25" s="135"/>
    </row>
    <row r="26" spans="1:20" ht="31.5" outlineLevel="1">
      <c r="A26" s="120" t="s">
        <v>38</v>
      </c>
      <c r="B26" s="121" t="s">
        <v>736</v>
      </c>
      <c r="C26" s="128" t="s">
        <v>40</v>
      </c>
      <c r="D26" s="146">
        <v>31.186</v>
      </c>
      <c r="E26" s="146">
        <v>9.456</v>
      </c>
      <c r="F26" s="145">
        <f>D26-E26</f>
        <v>21.73</v>
      </c>
      <c r="G26" s="144">
        <f>I26+K26+M26+O26</f>
        <v>5.62</v>
      </c>
      <c r="H26" s="144">
        <f>J26+L26+N26+P26</f>
        <v>0.3696</v>
      </c>
      <c r="I26" s="144">
        <v>0</v>
      </c>
      <c r="J26" s="144">
        <v>0</v>
      </c>
      <c r="K26" s="144">
        <v>1.686</v>
      </c>
      <c r="L26" s="144">
        <v>0</v>
      </c>
      <c r="M26" s="144">
        <v>1.686</v>
      </c>
      <c r="N26" s="144">
        <v>0.3696</v>
      </c>
      <c r="O26" s="144">
        <v>2.248</v>
      </c>
      <c r="P26" s="144">
        <v>0</v>
      </c>
      <c r="Q26" s="144">
        <f>F26-H26</f>
        <v>21.360400000000002</v>
      </c>
      <c r="R26" s="144">
        <f>M26-N26</f>
        <v>1.3164</v>
      </c>
      <c r="S26" s="144">
        <f t="shared" si="2"/>
        <v>0</v>
      </c>
      <c r="T26" s="131" t="s">
        <v>49</v>
      </c>
    </row>
    <row r="27" spans="1:20" ht="31.5" outlineLevel="1">
      <c r="A27" s="120" t="s">
        <v>38</v>
      </c>
      <c r="B27" s="121" t="s">
        <v>737</v>
      </c>
      <c r="C27" s="128" t="s">
        <v>40</v>
      </c>
      <c r="D27" s="146">
        <v>17.38</v>
      </c>
      <c r="E27" s="146">
        <v>15.577</v>
      </c>
      <c r="F27" s="145">
        <f>D27-E27</f>
        <v>1.802999999999999</v>
      </c>
      <c r="G27" s="144">
        <f>I27+K27+M27+O27</f>
        <v>4.684</v>
      </c>
      <c r="H27" s="144">
        <f>J27+L27+N27+P27</f>
        <v>2.6876</v>
      </c>
      <c r="I27" s="144">
        <v>0</v>
      </c>
      <c r="J27" s="144">
        <v>1.037</v>
      </c>
      <c r="K27" s="144">
        <v>1.405</v>
      </c>
      <c r="L27" s="144">
        <v>0.7366</v>
      </c>
      <c r="M27" s="144">
        <v>1.405</v>
      </c>
      <c r="N27" s="144">
        <v>0.914</v>
      </c>
      <c r="O27" s="144">
        <v>1.874</v>
      </c>
      <c r="P27" s="144">
        <v>0</v>
      </c>
      <c r="Q27" s="144">
        <f>F27-H27</f>
        <v>-0.8846000000000012</v>
      </c>
      <c r="R27" s="144">
        <f>M27-N27</f>
        <v>0.491</v>
      </c>
      <c r="S27" s="144">
        <f t="shared" si="2"/>
        <v>52.427046263345204</v>
      </c>
      <c r="T27" s="131" t="s">
        <v>50</v>
      </c>
    </row>
    <row r="28" spans="1:20" ht="38.25" outlineLevel="1">
      <c r="A28" s="118" t="s">
        <v>41</v>
      </c>
      <c r="B28" s="119" t="s">
        <v>42</v>
      </c>
      <c r="C28" s="127" t="s">
        <v>40</v>
      </c>
      <c r="D28" s="142">
        <f>D29</f>
        <v>30.660000000000004</v>
      </c>
      <c r="E28" s="142">
        <f>+E29</f>
        <v>23.583</v>
      </c>
      <c r="F28" s="142">
        <f>+F29</f>
        <v>7.077000000000002</v>
      </c>
      <c r="G28" s="142">
        <f aca="true" t="shared" si="8" ref="G28:Q28">+G29</f>
        <v>9.367</v>
      </c>
      <c r="H28" s="142">
        <f t="shared" si="8"/>
        <v>5.83752</v>
      </c>
      <c r="I28" s="142">
        <f t="shared" si="8"/>
        <v>1.5230000000000001</v>
      </c>
      <c r="J28" s="142">
        <f t="shared" si="8"/>
        <v>0.8</v>
      </c>
      <c r="K28" s="142">
        <f t="shared" si="8"/>
        <v>2.81</v>
      </c>
      <c r="L28" s="142">
        <f t="shared" si="8"/>
        <v>1.94652</v>
      </c>
      <c r="M28" s="142">
        <f t="shared" si="8"/>
        <v>2.809</v>
      </c>
      <c r="N28" s="142">
        <f t="shared" si="8"/>
        <v>3.091</v>
      </c>
      <c r="O28" s="142">
        <f t="shared" si="8"/>
        <v>2.225</v>
      </c>
      <c r="P28" s="142">
        <f t="shared" si="8"/>
        <v>0</v>
      </c>
      <c r="Q28" s="142">
        <f t="shared" si="8"/>
        <v>1.2394800000000017</v>
      </c>
      <c r="R28" s="166">
        <f t="shared" si="1"/>
        <v>0.86348</v>
      </c>
      <c r="S28" s="166">
        <f t="shared" si="2"/>
        <v>69.2711743772242</v>
      </c>
      <c r="T28" s="137"/>
    </row>
    <row r="29" spans="1:20" ht="38.25" outlineLevel="1">
      <c r="A29" s="134" t="s">
        <v>43</v>
      </c>
      <c r="B29" s="132" t="s">
        <v>44</v>
      </c>
      <c r="C29" s="133" t="s">
        <v>40</v>
      </c>
      <c r="D29" s="143">
        <f>D30+D31</f>
        <v>30.660000000000004</v>
      </c>
      <c r="E29" s="143">
        <f>+E30+E31</f>
        <v>23.583</v>
      </c>
      <c r="F29" s="143">
        <f>+F30+F31</f>
        <v>7.077000000000002</v>
      </c>
      <c r="G29" s="143">
        <f aca="true" t="shared" si="9" ref="G29:Q29">+G30+G31</f>
        <v>9.367</v>
      </c>
      <c r="H29" s="143">
        <f t="shared" si="9"/>
        <v>5.83752</v>
      </c>
      <c r="I29" s="143">
        <f t="shared" si="9"/>
        <v>1.5230000000000001</v>
      </c>
      <c r="J29" s="143">
        <f t="shared" si="9"/>
        <v>0.8</v>
      </c>
      <c r="K29" s="143">
        <f t="shared" si="9"/>
        <v>2.81</v>
      </c>
      <c r="L29" s="143">
        <f t="shared" si="9"/>
        <v>1.94652</v>
      </c>
      <c r="M29" s="143">
        <f t="shared" si="9"/>
        <v>2.809</v>
      </c>
      <c r="N29" s="143">
        <f t="shared" si="9"/>
        <v>3.091</v>
      </c>
      <c r="O29" s="143">
        <f t="shared" si="9"/>
        <v>2.225</v>
      </c>
      <c r="P29" s="143">
        <f t="shared" si="9"/>
        <v>0</v>
      </c>
      <c r="Q29" s="143">
        <f t="shared" si="9"/>
        <v>1.2394800000000017</v>
      </c>
      <c r="R29" s="168">
        <f t="shared" si="1"/>
        <v>0.86348</v>
      </c>
      <c r="S29" s="168">
        <f t="shared" si="2"/>
        <v>69.2711743772242</v>
      </c>
      <c r="T29" s="129"/>
    </row>
    <row r="30" spans="1:20" ht="38.25" outlineLevel="1">
      <c r="A30" s="120" t="s">
        <v>43</v>
      </c>
      <c r="B30" s="121" t="s">
        <v>738</v>
      </c>
      <c r="C30" s="128" t="s">
        <v>40</v>
      </c>
      <c r="D30" s="146">
        <v>16.725</v>
      </c>
      <c r="E30" s="146">
        <v>11.08</v>
      </c>
      <c r="F30" s="145">
        <f>D30-E30</f>
        <v>5.645000000000001</v>
      </c>
      <c r="G30" s="144">
        <f>I30+K30+M30+O30</f>
        <v>5.854</v>
      </c>
      <c r="H30" s="144">
        <f>J30+L30+N30+P30</f>
        <v>2.2817600000000002</v>
      </c>
      <c r="I30" s="144">
        <v>1.171</v>
      </c>
      <c r="J30" s="144">
        <v>0.513</v>
      </c>
      <c r="K30" s="144">
        <v>1.756</v>
      </c>
      <c r="L30" s="144">
        <v>0.42176</v>
      </c>
      <c r="M30" s="144">
        <v>1.756</v>
      </c>
      <c r="N30" s="144">
        <v>1.347</v>
      </c>
      <c r="O30" s="144">
        <v>1.171</v>
      </c>
      <c r="P30" s="144">
        <v>0</v>
      </c>
      <c r="Q30" s="144">
        <f>F30-H30</f>
        <v>3.363240000000001</v>
      </c>
      <c r="R30" s="144">
        <f>M30-N30</f>
        <v>0.40900000000000003</v>
      </c>
      <c r="S30" s="144">
        <f t="shared" si="2"/>
        <v>24.01822323462415</v>
      </c>
      <c r="T30" s="131" t="s">
        <v>48</v>
      </c>
    </row>
    <row r="31" spans="1:20" ht="25.5" outlineLevel="1">
      <c r="A31" s="120" t="s">
        <v>43</v>
      </c>
      <c r="B31" s="121" t="s">
        <v>739</v>
      </c>
      <c r="C31" s="128" t="s">
        <v>40</v>
      </c>
      <c r="D31" s="146">
        <v>13.935</v>
      </c>
      <c r="E31" s="146">
        <v>12.503</v>
      </c>
      <c r="F31" s="145">
        <f>D31-E31</f>
        <v>1.4320000000000004</v>
      </c>
      <c r="G31" s="144">
        <f>I31+K31+M31+O31</f>
        <v>3.513</v>
      </c>
      <c r="H31" s="144">
        <f>J31+L31+N31+P31</f>
        <v>3.55576</v>
      </c>
      <c r="I31" s="144">
        <v>0.352</v>
      </c>
      <c r="J31" s="144">
        <v>0.287</v>
      </c>
      <c r="K31" s="144">
        <v>1.054</v>
      </c>
      <c r="L31" s="144">
        <v>1.52476</v>
      </c>
      <c r="M31" s="144">
        <v>1.053</v>
      </c>
      <c r="N31" s="144">
        <v>1.744</v>
      </c>
      <c r="O31" s="144">
        <v>1.054</v>
      </c>
      <c r="P31" s="144">
        <v>0</v>
      </c>
      <c r="Q31" s="144">
        <f>F31-H31</f>
        <v>-2.1237599999999994</v>
      </c>
      <c r="R31" s="144">
        <f>M31-N31</f>
        <v>-0.6910000000000001</v>
      </c>
      <c r="S31" s="144">
        <f t="shared" si="2"/>
        <v>144.66413662239088</v>
      </c>
      <c r="T31" s="131" t="s">
        <v>51</v>
      </c>
    </row>
    <row r="32" spans="1:20" ht="25.5" outlineLevel="1">
      <c r="A32" s="122" t="s">
        <v>814</v>
      </c>
      <c r="B32" s="117" t="s">
        <v>45</v>
      </c>
      <c r="C32" s="126" t="s">
        <v>40</v>
      </c>
      <c r="D32" s="141">
        <f>D33</f>
        <v>35</v>
      </c>
      <c r="E32" s="141">
        <f>+E33</f>
        <v>31.07</v>
      </c>
      <c r="F32" s="141">
        <f>+F33</f>
        <v>3.9299999999999997</v>
      </c>
      <c r="G32" s="141">
        <f aca="true" t="shared" si="10" ref="G32:S32">+G33</f>
        <v>0</v>
      </c>
      <c r="H32" s="141">
        <f t="shared" si="10"/>
        <v>0</v>
      </c>
      <c r="I32" s="141">
        <f t="shared" si="10"/>
        <v>0</v>
      </c>
      <c r="J32" s="141">
        <f t="shared" si="10"/>
        <v>0</v>
      </c>
      <c r="K32" s="141">
        <f t="shared" si="10"/>
        <v>0</v>
      </c>
      <c r="L32" s="141">
        <f t="shared" si="10"/>
        <v>0</v>
      </c>
      <c r="M32" s="141">
        <f t="shared" si="10"/>
        <v>0</v>
      </c>
      <c r="N32" s="141">
        <f t="shared" si="10"/>
        <v>0</v>
      </c>
      <c r="O32" s="141">
        <f t="shared" si="10"/>
        <v>0</v>
      </c>
      <c r="P32" s="141">
        <f t="shared" si="10"/>
        <v>0</v>
      </c>
      <c r="Q32" s="141">
        <f t="shared" si="10"/>
        <v>3.9299999999999997</v>
      </c>
      <c r="R32" s="141">
        <f t="shared" si="10"/>
        <v>0</v>
      </c>
      <c r="S32" s="141">
        <f t="shared" si="10"/>
        <v>0</v>
      </c>
      <c r="T32" s="138"/>
    </row>
    <row r="33" spans="1:20" ht="25.5" outlineLevel="1">
      <c r="A33" s="120" t="s">
        <v>814</v>
      </c>
      <c r="B33" s="121" t="s">
        <v>740</v>
      </c>
      <c r="C33" s="128" t="s">
        <v>40</v>
      </c>
      <c r="D33" s="146">
        <v>35</v>
      </c>
      <c r="E33" s="146">
        <v>31.07</v>
      </c>
      <c r="F33" s="145">
        <f>D33-E33</f>
        <v>3.9299999999999997</v>
      </c>
      <c r="G33" s="144">
        <f>I33+K33+M33+O33</f>
        <v>0</v>
      </c>
      <c r="H33" s="144">
        <f>J33+L33+N33+P33</f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f>F33-H33</f>
        <v>3.9299999999999997</v>
      </c>
      <c r="R33" s="144">
        <v>0</v>
      </c>
      <c r="S33" s="144">
        <v>0</v>
      </c>
      <c r="T33" s="130"/>
    </row>
  </sheetData>
  <sheetProtection/>
  <mergeCells count="27">
    <mergeCell ref="A14:A16"/>
    <mergeCell ref="B14:B16"/>
    <mergeCell ref="C14:C16"/>
    <mergeCell ref="D14:D16"/>
    <mergeCell ref="G6:O6"/>
    <mergeCell ref="G7:O7"/>
    <mergeCell ref="J9:K9"/>
    <mergeCell ref="R14:S14"/>
    <mergeCell ref="E14:E16"/>
    <mergeCell ref="H12:Q12"/>
    <mergeCell ref="F14:F16"/>
    <mergeCell ref="G14:P14"/>
    <mergeCell ref="Q14:Q16"/>
    <mergeCell ref="A1:T1"/>
    <mergeCell ref="R2:T2"/>
    <mergeCell ref="A3:T3"/>
    <mergeCell ref="G4:H4"/>
    <mergeCell ref="I4:J4"/>
    <mergeCell ref="K4:L4"/>
    <mergeCell ref="T14:T16"/>
    <mergeCell ref="G15:H15"/>
    <mergeCell ref="I15:J15"/>
    <mergeCell ref="K15:L15"/>
    <mergeCell ref="M15:N15"/>
    <mergeCell ref="O15:P15"/>
    <mergeCell ref="R15:R16"/>
    <mergeCell ref="S15:S16"/>
  </mergeCells>
  <printOptions/>
  <pageMargins left="0.5905511811023623" right="0.3937007874015748" top="0.1968503937007874" bottom="0.1968503937007874" header="0.3937007874015748" footer="0.3937007874015748"/>
  <pageSetup fitToHeight="2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9"/>
  <sheetViews>
    <sheetView tabSelected="1" zoomScale="75" zoomScaleNormal="75" zoomScalePageLayoutView="0" workbookViewId="0" topLeftCell="A445">
      <selection activeCell="K374" sqref="K374"/>
    </sheetView>
  </sheetViews>
  <sheetFormatPr defaultColWidth="9.140625" defaultRowHeight="12.75"/>
  <cols>
    <col min="1" max="1" width="9.140625" style="57" customWidth="1"/>
    <col min="2" max="2" width="55.28125" style="57" customWidth="1"/>
    <col min="3" max="3" width="15.421875" style="57" customWidth="1"/>
    <col min="4" max="4" width="17.7109375" style="57" customWidth="1"/>
    <col min="5" max="5" width="15.8515625" style="55" customWidth="1"/>
    <col min="6" max="6" width="10.421875" style="57" customWidth="1"/>
    <col min="7" max="7" width="9.421875" style="57" customWidth="1"/>
    <col min="8" max="8" width="14.28125" style="57" customWidth="1"/>
    <col min="9" max="16384" width="9.140625" style="57" customWidth="1"/>
  </cols>
  <sheetData>
    <row r="1" spans="1:8" ht="18.75">
      <c r="A1" s="55"/>
      <c r="B1" s="55"/>
      <c r="C1" s="55"/>
      <c r="D1" s="55"/>
      <c r="F1" s="55"/>
      <c r="G1" s="55"/>
      <c r="H1" s="56"/>
    </row>
    <row r="2" spans="1:8" ht="87.75" customHeight="1">
      <c r="A2" s="55"/>
      <c r="B2" s="55"/>
      <c r="C2" s="55"/>
      <c r="D2" s="55"/>
      <c r="F2" s="55"/>
      <c r="G2" s="346" t="s">
        <v>113</v>
      </c>
      <c r="H2" s="346"/>
    </row>
    <row r="3" spans="1:8" ht="18.75">
      <c r="A3" s="55"/>
      <c r="B3" s="55"/>
      <c r="C3" s="55"/>
      <c r="D3" s="55"/>
      <c r="F3" s="55"/>
      <c r="G3" s="55"/>
      <c r="H3" s="56"/>
    </row>
    <row r="4" spans="1:8" ht="18.75">
      <c r="A4" s="347" t="s">
        <v>55</v>
      </c>
      <c r="B4" s="347"/>
      <c r="C4" s="347"/>
      <c r="D4" s="347"/>
      <c r="E4" s="347"/>
      <c r="F4" s="347"/>
      <c r="G4" s="347"/>
      <c r="H4" s="55"/>
    </row>
    <row r="5" spans="1:8" ht="15.75">
      <c r="A5" s="58"/>
      <c r="B5" s="58"/>
      <c r="C5" s="58"/>
      <c r="D5" s="58"/>
      <c r="F5" s="58"/>
      <c r="G5" s="58"/>
      <c r="H5" s="55"/>
    </row>
    <row r="6" spans="1:8" ht="18.75">
      <c r="A6" s="348" t="s">
        <v>68</v>
      </c>
      <c r="B6" s="348"/>
      <c r="C6" s="348"/>
      <c r="D6" s="348"/>
      <c r="E6" s="348"/>
      <c r="F6" s="348"/>
      <c r="G6" s="348"/>
      <c r="H6" s="55"/>
    </row>
    <row r="7" spans="1:8" ht="15.75">
      <c r="A7" s="349" t="s">
        <v>742</v>
      </c>
      <c r="B7" s="349"/>
      <c r="C7" s="349"/>
      <c r="D7" s="349"/>
      <c r="E7" s="349"/>
      <c r="F7" s="349"/>
      <c r="G7" s="349"/>
      <c r="H7" s="55"/>
    </row>
    <row r="8" spans="1:8" ht="15.75">
      <c r="A8" s="59"/>
      <c r="B8" s="59"/>
      <c r="C8" s="59"/>
      <c r="D8" s="59"/>
      <c r="F8" s="59"/>
      <c r="G8" s="59"/>
      <c r="H8" s="55"/>
    </row>
    <row r="9" spans="1:8" ht="18.75">
      <c r="A9" s="344" t="s">
        <v>114</v>
      </c>
      <c r="B9" s="344"/>
      <c r="C9" s="344"/>
      <c r="D9" s="344"/>
      <c r="E9" s="344"/>
      <c r="F9" s="344"/>
      <c r="G9" s="344"/>
      <c r="H9" s="55"/>
    </row>
    <row r="10" spans="1:7" s="55" customFormat="1" ht="15.75">
      <c r="A10" s="59"/>
      <c r="B10" s="59"/>
      <c r="C10" s="59"/>
      <c r="D10" s="59"/>
      <c r="F10" s="59"/>
      <c r="G10" s="59"/>
    </row>
    <row r="11" spans="1:8" ht="18.75">
      <c r="A11" s="345" t="s">
        <v>115</v>
      </c>
      <c r="B11" s="345"/>
      <c r="C11" s="345"/>
      <c r="D11" s="345"/>
      <c r="E11" s="345"/>
      <c r="F11" s="345"/>
      <c r="G11" s="345"/>
      <c r="H11" s="55"/>
    </row>
    <row r="12" spans="1:7" s="55" customFormat="1" ht="18.75">
      <c r="A12" s="60"/>
      <c r="B12" s="60"/>
      <c r="C12" s="60"/>
      <c r="D12" s="60"/>
      <c r="F12" s="60"/>
      <c r="G12" s="60"/>
    </row>
    <row r="13" spans="1:8" ht="38.25" customHeight="1">
      <c r="A13" s="342" t="s">
        <v>69</v>
      </c>
      <c r="B13" s="343"/>
      <c r="C13" s="343"/>
      <c r="D13" s="343"/>
      <c r="E13" s="343"/>
      <c r="F13" s="343"/>
      <c r="G13" s="343"/>
      <c r="H13" s="343"/>
    </row>
    <row r="14" spans="1:8" ht="15.75">
      <c r="A14" s="350" t="s">
        <v>746</v>
      </c>
      <c r="B14" s="350"/>
      <c r="C14" s="350"/>
      <c r="D14" s="350"/>
      <c r="E14" s="350"/>
      <c r="F14" s="350"/>
      <c r="G14" s="350"/>
      <c r="H14" s="55"/>
    </row>
    <row r="15" spans="1:8" ht="15.75">
      <c r="A15" s="61"/>
      <c r="B15" s="61"/>
      <c r="C15" s="61"/>
      <c r="D15" s="61"/>
      <c r="F15" s="61"/>
      <c r="G15" s="61"/>
      <c r="H15" s="55"/>
    </row>
    <row r="16" spans="1:8" ht="19.5" thickBot="1">
      <c r="A16" s="351" t="s">
        <v>116</v>
      </c>
      <c r="B16" s="351"/>
      <c r="C16" s="351"/>
      <c r="D16" s="351"/>
      <c r="E16" s="351"/>
      <c r="F16" s="351"/>
      <c r="G16" s="351"/>
      <c r="H16" s="55"/>
    </row>
    <row r="17" spans="1:8" ht="15.75">
      <c r="A17" s="352" t="s">
        <v>117</v>
      </c>
      <c r="B17" s="354" t="s">
        <v>118</v>
      </c>
      <c r="C17" s="356" t="s">
        <v>119</v>
      </c>
      <c r="D17" s="358" t="s">
        <v>52</v>
      </c>
      <c r="E17" s="358"/>
      <c r="F17" s="359" t="s">
        <v>121</v>
      </c>
      <c r="G17" s="360"/>
      <c r="H17" s="361" t="s">
        <v>761</v>
      </c>
    </row>
    <row r="18" spans="1:8" ht="48" thickBot="1">
      <c r="A18" s="353"/>
      <c r="B18" s="355"/>
      <c r="C18" s="357"/>
      <c r="D18" s="62" t="s">
        <v>53</v>
      </c>
      <c r="E18" s="62" t="s">
        <v>56</v>
      </c>
      <c r="F18" s="62" t="s">
        <v>122</v>
      </c>
      <c r="G18" s="62" t="s">
        <v>123</v>
      </c>
      <c r="H18" s="362"/>
    </row>
    <row r="19" spans="1:8" ht="16.5" thickBot="1">
      <c r="A19" s="63">
        <v>1</v>
      </c>
      <c r="B19" s="64">
        <v>2</v>
      </c>
      <c r="C19" s="65">
        <v>3</v>
      </c>
      <c r="D19" s="66">
        <v>4</v>
      </c>
      <c r="E19" s="66">
        <v>5</v>
      </c>
      <c r="F19" s="66">
        <v>6</v>
      </c>
      <c r="G19" s="66">
        <v>7</v>
      </c>
      <c r="H19" s="65">
        <v>8</v>
      </c>
    </row>
    <row r="20" spans="1:8" ht="16.5" thickBot="1">
      <c r="A20" s="363" t="s">
        <v>124</v>
      </c>
      <c r="B20" s="364"/>
      <c r="C20" s="364"/>
      <c r="D20" s="364"/>
      <c r="E20" s="364"/>
      <c r="F20" s="364"/>
      <c r="G20" s="364"/>
      <c r="H20" s="365"/>
    </row>
    <row r="21" spans="1:8" ht="31.5">
      <c r="A21" s="67" t="s">
        <v>125</v>
      </c>
      <c r="B21" s="68" t="s">
        <v>126</v>
      </c>
      <c r="C21" s="69" t="s">
        <v>127</v>
      </c>
      <c r="D21" s="70">
        <v>543.5735</v>
      </c>
      <c r="E21" s="199">
        <v>371.37</v>
      </c>
      <c r="F21" s="70"/>
      <c r="G21" s="71"/>
      <c r="H21" s="70">
        <v>0</v>
      </c>
    </row>
    <row r="22" spans="1:8" ht="15.75">
      <c r="A22" s="72" t="s">
        <v>808</v>
      </c>
      <c r="B22" s="200" t="s">
        <v>128</v>
      </c>
      <c r="C22" s="201" t="s">
        <v>127</v>
      </c>
      <c r="D22" s="202" t="s">
        <v>173</v>
      </c>
      <c r="E22" s="202" t="s">
        <v>173</v>
      </c>
      <c r="F22" s="203"/>
      <c r="G22" s="204"/>
      <c r="H22" s="203">
        <v>0</v>
      </c>
    </row>
    <row r="23" spans="1:8" ht="31.5">
      <c r="A23" s="72" t="s">
        <v>809</v>
      </c>
      <c r="B23" s="205" t="s">
        <v>129</v>
      </c>
      <c r="C23" s="201" t="s">
        <v>127</v>
      </c>
      <c r="D23" s="202" t="s">
        <v>173</v>
      </c>
      <c r="E23" s="202" t="s">
        <v>173</v>
      </c>
      <c r="F23" s="203"/>
      <c r="G23" s="204"/>
      <c r="H23" s="203">
        <v>0</v>
      </c>
    </row>
    <row r="24" spans="1:8" ht="47.25">
      <c r="A24" s="72" t="s">
        <v>810</v>
      </c>
      <c r="B24" s="205" t="s">
        <v>130</v>
      </c>
      <c r="C24" s="201" t="s">
        <v>127</v>
      </c>
      <c r="D24" s="202" t="s">
        <v>173</v>
      </c>
      <c r="E24" s="202" t="s">
        <v>173</v>
      </c>
      <c r="F24" s="203"/>
      <c r="G24" s="204"/>
      <c r="H24" s="203">
        <v>0</v>
      </c>
    </row>
    <row r="25" spans="1:8" ht="47.25">
      <c r="A25" s="72" t="s">
        <v>811</v>
      </c>
      <c r="B25" s="205" t="s">
        <v>131</v>
      </c>
      <c r="C25" s="201" t="s">
        <v>127</v>
      </c>
      <c r="D25" s="202" t="s">
        <v>173</v>
      </c>
      <c r="E25" s="202" t="s">
        <v>173</v>
      </c>
      <c r="F25" s="203"/>
      <c r="G25" s="204"/>
      <c r="H25" s="203">
        <v>0</v>
      </c>
    </row>
    <row r="26" spans="1:8" ht="15.75">
      <c r="A26" s="72" t="s">
        <v>812</v>
      </c>
      <c r="B26" s="200" t="s">
        <v>132</v>
      </c>
      <c r="C26" s="201" t="s">
        <v>127</v>
      </c>
      <c r="D26" s="202" t="s">
        <v>173</v>
      </c>
      <c r="E26" s="202" t="s">
        <v>173</v>
      </c>
      <c r="F26" s="203"/>
      <c r="G26" s="204"/>
      <c r="H26" s="203">
        <v>0</v>
      </c>
    </row>
    <row r="27" spans="1:8" ht="15.75">
      <c r="A27" s="72" t="s">
        <v>813</v>
      </c>
      <c r="B27" s="200" t="s">
        <v>133</v>
      </c>
      <c r="C27" s="201" t="s">
        <v>127</v>
      </c>
      <c r="D27" s="206">
        <f>D21</f>
        <v>543.5735</v>
      </c>
      <c r="E27" s="206">
        <f>E21</f>
        <v>371.37</v>
      </c>
      <c r="F27" s="203"/>
      <c r="G27" s="204"/>
      <c r="H27" s="207"/>
    </row>
    <row r="28" spans="1:8" ht="15.75">
      <c r="A28" s="72" t="s">
        <v>814</v>
      </c>
      <c r="B28" s="200" t="s">
        <v>134</v>
      </c>
      <c r="C28" s="201" t="s">
        <v>127</v>
      </c>
      <c r="D28" s="202" t="s">
        <v>173</v>
      </c>
      <c r="E28" s="202" t="s">
        <v>173</v>
      </c>
      <c r="F28" s="203"/>
      <c r="G28" s="204"/>
      <c r="H28" s="203">
        <v>0</v>
      </c>
    </row>
    <row r="29" spans="1:8" ht="15.75">
      <c r="A29" s="72" t="s">
        <v>815</v>
      </c>
      <c r="B29" s="200" t="s">
        <v>135</v>
      </c>
      <c r="C29" s="201" t="s">
        <v>127</v>
      </c>
      <c r="D29" s="202" t="s">
        <v>173</v>
      </c>
      <c r="E29" s="202" t="s">
        <v>173</v>
      </c>
      <c r="F29" s="203"/>
      <c r="G29" s="204"/>
      <c r="H29" s="203">
        <v>0</v>
      </c>
    </row>
    <row r="30" spans="1:8" ht="15.75">
      <c r="A30" s="72" t="s">
        <v>816</v>
      </c>
      <c r="B30" s="200" t="s">
        <v>136</v>
      </c>
      <c r="C30" s="201" t="s">
        <v>127</v>
      </c>
      <c r="D30" s="202" t="s">
        <v>173</v>
      </c>
      <c r="E30" s="202" t="s">
        <v>173</v>
      </c>
      <c r="F30" s="203"/>
      <c r="G30" s="204"/>
      <c r="H30" s="203">
        <v>0</v>
      </c>
    </row>
    <row r="31" spans="1:8" ht="15.75">
      <c r="A31" s="72" t="s">
        <v>137</v>
      </c>
      <c r="B31" s="200" t="s">
        <v>138</v>
      </c>
      <c r="C31" s="201" t="s">
        <v>127</v>
      </c>
      <c r="D31" s="202" t="s">
        <v>173</v>
      </c>
      <c r="E31" s="202" t="s">
        <v>173</v>
      </c>
      <c r="F31" s="203"/>
      <c r="G31" s="204"/>
      <c r="H31" s="203">
        <v>0</v>
      </c>
    </row>
    <row r="32" spans="1:8" ht="47.25">
      <c r="A32" s="72" t="s">
        <v>139</v>
      </c>
      <c r="B32" s="205" t="s">
        <v>140</v>
      </c>
      <c r="C32" s="201" t="s">
        <v>127</v>
      </c>
      <c r="D32" s="202" t="s">
        <v>173</v>
      </c>
      <c r="E32" s="202" t="s">
        <v>173</v>
      </c>
      <c r="F32" s="203"/>
      <c r="G32" s="204"/>
      <c r="H32" s="203">
        <v>0</v>
      </c>
    </row>
    <row r="33" spans="1:8" ht="15.75">
      <c r="A33" s="72" t="s">
        <v>141</v>
      </c>
      <c r="B33" s="208" t="s">
        <v>142</v>
      </c>
      <c r="C33" s="201" t="s">
        <v>127</v>
      </c>
      <c r="D33" s="202" t="s">
        <v>173</v>
      </c>
      <c r="E33" s="202" t="s">
        <v>173</v>
      </c>
      <c r="F33" s="203"/>
      <c r="G33" s="204"/>
      <c r="H33" s="203">
        <v>0</v>
      </c>
    </row>
    <row r="34" spans="1:8" ht="15.75">
      <c r="A34" s="72" t="s">
        <v>143</v>
      </c>
      <c r="B34" s="208" t="s">
        <v>144</v>
      </c>
      <c r="C34" s="201" t="s">
        <v>127</v>
      </c>
      <c r="D34" s="202" t="s">
        <v>173</v>
      </c>
      <c r="E34" s="202" t="s">
        <v>173</v>
      </c>
      <c r="F34" s="203"/>
      <c r="G34" s="204"/>
      <c r="H34" s="203">
        <v>0</v>
      </c>
    </row>
    <row r="35" spans="1:8" ht="15.75">
      <c r="A35" s="72" t="s">
        <v>145</v>
      </c>
      <c r="B35" s="200" t="s">
        <v>146</v>
      </c>
      <c r="C35" s="201" t="s">
        <v>127</v>
      </c>
      <c r="D35" s="202" t="s">
        <v>173</v>
      </c>
      <c r="E35" s="202" t="s">
        <v>173</v>
      </c>
      <c r="F35" s="203"/>
      <c r="G35" s="204"/>
      <c r="H35" s="203">
        <v>0</v>
      </c>
    </row>
    <row r="36" spans="1:8" ht="31.5">
      <c r="A36" s="72" t="s">
        <v>147</v>
      </c>
      <c r="B36" s="209" t="s">
        <v>148</v>
      </c>
      <c r="C36" s="201" t="s">
        <v>127</v>
      </c>
      <c r="D36" s="210">
        <v>490.3829</v>
      </c>
      <c r="E36" s="210">
        <f>299.15+9.8+2.2</f>
        <v>311.15</v>
      </c>
      <c r="F36" s="203"/>
      <c r="G36" s="204"/>
      <c r="H36" s="203">
        <v>0</v>
      </c>
    </row>
    <row r="37" spans="1:8" ht="15.75">
      <c r="A37" s="72" t="s">
        <v>149</v>
      </c>
      <c r="B37" s="200" t="s">
        <v>128</v>
      </c>
      <c r="C37" s="201" t="s">
        <v>127</v>
      </c>
      <c r="D37" s="202" t="s">
        <v>173</v>
      </c>
      <c r="E37" s="202" t="s">
        <v>173</v>
      </c>
      <c r="F37" s="203"/>
      <c r="G37" s="204"/>
      <c r="H37" s="203">
        <v>0</v>
      </c>
    </row>
    <row r="38" spans="1:8" ht="47.25">
      <c r="A38" s="72" t="s">
        <v>150</v>
      </c>
      <c r="B38" s="211" t="s">
        <v>129</v>
      </c>
      <c r="C38" s="201" t="s">
        <v>127</v>
      </c>
      <c r="D38" s="202" t="s">
        <v>173</v>
      </c>
      <c r="E38" s="202" t="s">
        <v>173</v>
      </c>
      <c r="F38" s="203"/>
      <c r="G38" s="204"/>
      <c r="H38" s="203">
        <v>0</v>
      </c>
    </row>
    <row r="39" spans="1:8" ht="47.25">
      <c r="A39" s="72" t="s">
        <v>151</v>
      </c>
      <c r="B39" s="211" t="s">
        <v>130</v>
      </c>
      <c r="C39" s="201" t="s">
        <v>127</v>
      </c>
      <c r="D39" s="202" t="s">
        <v>173</v>
      </c>
      <c r="E39" s="202" t="s">
        <v>173</v>
      </c>
      <c r="F39" s="203"/>
      <c r="G39" s="204"/>
      <c r="H39" s="203">
        <v>0</v>
      </c>
    </row>
    <row r="40" spans="1:8" ht="47.25">
      <c r="A40" s="72" t="s">
        <v>152</v>
      </c>
      <c r="B40" s="211" t="s">
        <v>131</v>
      </c>
      <c r="C40" s="201" t="s">
        <v>127</v>
      </c>
      <c r="D40" s="202" t="s">
        <v>173</v>
      </c>
      <c r="E40" s="202" t="s">
        <v>173</v>
      </c>
      <c r="F40" s="203"/>
      <c r="G40" s="204"/>
      <c r="H40" s="203">
        <v>0</v>
      </c>
    </row>
    <row r="41" spans="1:8" ht="15.75">
      <c r="A41" s="72" t="s">
        <v>153</v>
      </c>
      <c r="B41" s="200" t="s">
        <v>132</v>
      </c>
      <c r="C41" s="201" t="s">
        <v>127</v>
      </c>
      <c r="D41" s="202" t="s">
        <v>173</v>
      </c>
      <c r="E41" s="202" t="s">
        <v>173</v>
      </c>
      <c r="F41" s="203"/>
      <c r="G41" s="204"/>
      <c r="H41" s="203">
        <v>0</v>
      </c>
    </row>
    <row r="42" spans="1:8" ht="15.75">
      <c r="A42" s="72" t="s">
        <v>154</v>
      </c>
      <c r="B42" s="200" t="s">
        <v>133</v>
      </c>
      <c r="C42" s="201" t="s">
        <v>127</v>
      </c>
      <c r="D42" s="210">
        <f>D36</f>
        <v>490.3829</v>
      </c>
      <c r="E42" s="210">
        <f>E36</f>
        <v>311.15</v>
      </c>
      <c r="F42" s="203"/>
      <c r="G42" s="204"/>
      <c r="H42" s="203">
        <v>0</v>
      </c>
    </row>
    <row r="43" spans="1:8" ht="15.75">
      <c r="A43" s="72" t="s">
        <v>155</v>
      </c>
      <c r="B43" s="200" t="s">
        <v>134</v>
      </c>
      <c r="C43" s="201" t="s">
        <v>127</v>
      </c>
      <c r="D43" s="203"/>
      <c r="E43" s="202" t="s">
        <v>173</v>
      </c>
      <c r="F43" s="203"/>
      <c r="G43" s="204"/>
      <c r="H43" s="203">
        <v>0</v>
      </c>
    </row>
    <row r="44" spans="1:8" ht="15.75">
      <c r="A44" s="72" t="s">
        <v>156</v>
      </c>
      <c r="B44" s="200" t="s">
        <v>135</v>
      </c>
      <c r="C44" s="201" t="s">
        <v>127</v>
      </c>
      <c r="D44" s="202" t="s">
        <v>173</v>
      </c>
      <c r="E44" s="202" t="s">
        <v>173</v>
      </c>
      <c r="F44" s="203"/>
      <c r="G44" s="204"/>
      <c r="H44" s="203">
        <v>0</v>
      </c>
    </row>
    <row r="45" spans="1:8" ht="15.75">
      <c r="A45" s="72" t="s">
        <v>157</v>
      </c>
      <c r="B45" s="200" t="s">
        <v>136</v>
      </c>
      <c r="C45" s="201" t="s">
        <v>127</v>
      </c>
      <c r="D45" s="202" t="s">
        <v>173</v>
      </c>
      <c r="E45" s="202" t="s">
        <v>173</v>
      </c>
      <c r="F45" s="203"/>
      <c r="G45" s="204"/>
      <c r="H45" s="203">
        <v>0</v>
      </c>
    </row>
    <row r="46" spans="1:8" ht="15.75">
      <c r="A46" s="72" t="s">
        <v>158</v>
      </c>
      <c r="B46" s="200" t="s">
        <v>138</v>
      </c>
      <c r="C46" s="201" t="s">
        <v>127</v>
      </c>
      <c r="D46" s="202" t="s">
        <v>173</v>
      </c>
      <c r="E46" s="202" t="s">
        <v>173</v>
      </c>
      <c r="F46" s="203"/>
      <c r="G46" s="204"/>
      <c r="H46" s="203">
        <v>0</v>
      </c>
    </row>
    <row r="47" spans="1:8" ht="47.25">
      <c r="A47" s="72" t="s">
        <v>159</v>
      </c>
      <c r="B47" s="205" t="s">
        <v>140</v>
      </c>
      <c r="C47" s="201" t="s">
        <v>127</v>
      </c>
      <c r="D47" s="202" t="s">
        <v>173</v>
      </c>
      <c r="E47" s="202" t="s">
        <v>173</v>
      </c>
      <c r="F47" s="203"/>
      <c r="G47" s="204"/>
      <c r="H47" s="203">
        <v>0</v>
      </c>
    </row>
    <row r="48" spans="1:8" ht="31.5">
      <c r="A48" s="72" t="s">
        <v>160</v>
      </c>
      <c r="B48" s="211" t="s">
        <v>142</v>
      </c>
      <c r="C48" s="201" t="s">
        <v>127</v>
      </c>
      <c r="D48" s="202" t="s">
        <v>173</v>
      </c>
      <c r="E48" s="202" t="s">
        <v>173</v>
      </c>
      <c r="F48" s="203"/>
      <c r="G48" s="204"/>
      <c r="H48" s="203">
        <v>0</v>
      </c>
    </row>
    <row r="49" spans="1:8" ht="15.75">
      <c r="A49" s="72" t="s">
        <v>161</v>
      </c>
      <c r="B49" s="211" t="s">
        <v>144</v>
      </c>
      <c r="C49" s="201" t="s">
        <v>127</v>
      </c>
      <c r="D49" s="202" t="s">
        <v>173</v>
      </c>
      <c r="E49" s="202" t="s">
        <v>173</v>
      </c>
      <c r="F49" s="203"/>
      <c r="G49" s="204"/>
      <c r="H49" s="203">
        <v>0</v>
      </c>
    </row>
    <row r="50" spans="1:8" ht="15.75">
      <c r="A50" s="72" t="s">
        <v>162</v>
      </c>
      <c r="B50" s="200" t="s">
        <v>146</v>
      </c>
      <c r="C50" s="201" t="s">
        <v>127</v>
      </c>
      <c r="D50" s="202" t="s">
        <v>173</v>
      </c>
      <c r="E50" s="202" t="s">
        <v>173</v>
      </c>
      <c r="F50" s="203"/>
      <c r="G50" s="204"/>
      <c r="H50" s="203">
        <v>0</v>
      </c>
    </row>
    <row r="51" spans="1:8" ht="15.75">
      <c r="A51" s="72" t="s">
        <v>163</v>
      </c>
      <c r="B51" s="212" t="s">
        <v>164</v>
      </c>
      <c r="C51" s="201" t="s">
        <v>127</v>
      </c>
      <c r="D51" s="210">
        <f>+D53+D58</f>
        <v>195.47699999999998</v>
      </c>
      <c r="E51" s="210">
        <f>+E53+E58</f>
        <v>121.12</v>
      </c>
      <c r="F51" s="203"/>
      <c r="G51" s="204"/>
      <c r="H51" s="203">
        <v>0</v>
      </c>
    </row>
    <row r="52" spans="1:8" ht="15.75">
      <c r="A52" s="72" t="s">
        <v>150</v>
      </c>
      <c r="B52" s="211" t="s">
        <v>165</v>
      </c>
      <c r="C52" s="201" t="s">
        <v>127</v>
      </c>
      <c r="D52" s="210" t="s">
        <v>173</v>
      </c>
      <c r="E52" s="210" t="s">
        <v>173</v>
      </c>
      <c r="F52" s="203"/>
      <c r="G52" s="204"/>
      <c r="H52" s="203">
        <v>0</v>
      </c>
    </row>
    <row r="53" spans="1:8" ht="15.75">
      <c r="A53" s="72" t="s">
        <v>151</v>
      </c>
      <c r="B53" s="208" t="s">
        <v>166</v>
      </c>
      <c r="C53" s="201" t="s">
        <v>127</v>
      </c>
      <c r="D53" s="210">
        <v>186.515</v>
      </c>
      <c r="E53" s="210">
        <v>112.89</v>
      </c>
      <c r="F53" s="203"/>
      <c r="G53" s="204"/>
      <c r="H53" s="203">
        <v>0</v>
      </c>
    </row>
    <row r="54" spans="1:8" ht="31.5">
      <c r="A54" s="72" t="s">
        <v>167</v>
      </c>
      <c r="B54" s="213" t="s">
        <v>168</v>
      </c>
      <c r="C54" s="201" t="s">
        <v>127</v>
      </c>
      <c r="D54" s="210" t="s">
        <v>173</v>
      </c>
      <c r="E54" s="210" t="s">
        <v>173</v>
      </c>
      <c r="F54" s="203"/>
      <c r="G54" s="204"/>
      <c r="H54" s="203">
        <v>0</v>
      </c>
    </row>
    <row r="55" spans="1:8" ht="47.25">
      <c r="A55" s="72" t="s">
        <v>169</v>
      </c>
      <c r="B55" s="214" t="s">
        <v>170</v>
      </c>
      <c r="C55" s="201" t="s">
        <v>127</v>
      </c>
      <c r="D55" s="210">
        <f>D53</f>
        <v>186.515</v>
      </c>
      <c r="E55" s="210">
        <f>E53</f>
        <v>112.89</v>
      </c>
      <c r="F55" s="203"/>
      <c r="G55" s="204"/>
      <c r="H55" s="207">
        <v>0</v>
      </c>
    </row>
    <row r="56" spans="1:8" ht="15.75">
      <c r="A56" s="72" t="s">
        <v>171</v>
      </c>
      <c r="B56" s="214" t="s">
        <v>172</v>
      </c>
      <c r="C56" s="201" t="s">
        <v>127</v>
      </c>
      <c r="D56" s="210" t="s">
        <v>173</v>
      </c>
      <c r="E56" s="210" t="s">
        <v>173</v>
      </c>
      <c r="F56" s="203"/>
      <c r="G56" s="204"/>
      <c r="H56" s="73">
        <v>0</v>
      </c>
    </row>
    <row r="57" spans="1:8" ht="15.75">
      <c r="A57" s="72" t="s">
        <v>174</v>
      </c>
      <c r="B57" s="213" t="s">
        <v>175</v>
      </c>
      <c r="C57" s="201" t="s">
        <v>127</v>
      </c>
      <c r="D57" s="210" t="s">
        <v>173</v>
      </c>
      <c r="E57" s="210" t="s">
        <v>173</v>
      </c>
      <c r="F57" s="203"/>
      <c r="G57" s="204"/>
      <c r="H57" s="73">
        <v>0</v>
      </c>
    </row>
    <row r="58" spans="1:8" ht="15.75">
      <c r="A58" s="72" t="s">
        <v>152</v>
      </c>
      <c r="B58" s="208" t="s">
        <v>177</v>
      </c>
      <c r="C58" s="201" t="s">
        <v>127</v>
      </c>
      <c r="D58" s="210">
        <v>8.962</v>
      </c>
      <c r="E58" s="210">
        <v>8.23</v>
      </c>
      <c r="F58" s="203"/>
      <c r="G58" s="204"/>
      <c r="H58" s="203">
        <v>0</v>
      </c>
    </row>
    <row r="59" spans="1:8" ht="15.75">
      <c r="A59" s="72" t="s">
        <v>178</v>
      </c>
      <c r="B59" s="208" t="s">
        <v>179</v>
      </c>
      <c r="C59" s="201" t="s">
        <v>127</v>
      </c>
      <c r="D59" s="210" t="s">
        <v>173</v>
      </c>
      <c r="E59" s="210" t="s">
        <v>173</v>
      </c>
      <c r="F59" s="203"/>
      <c r="G59" s="204"/>
      <c r="H59" s="203">
        <v>0</v>
      </c>
    </row>
    <row r="60" spans="1:8" ht="31.5">
      <c r="A60" s="72" t="s">
        <v>180</v>
      </c>
      <c r="B60" s="212" t="s">
        <v>181</v>
      </c>
      <c r="C60" s="201" t="s">
        <v>127</v>
      </c>
      <c r="D60" s="210">
        <f>+D42-D51-D66-D67-D68-D71</f>
        <v>6.384900000000041</v>
      </c>
      <c r="E60" s="210">
        <f>+E42-E51-E66-E67-E68-E71</f>
        <v>4.225999999999974</v>
      </c>
      <c r="F60" s="203"/>
      <c r="G60" s="204"/>
      <c r="H60" s="203">
        <v>0</v>
      </c>
    </row>
    <row r="61" spans="1:8" ht="47.25">
      <c r="A61" s="72" t="s">
        <v>182</v>
      </c>
      <c r="B61" s="211" t="s">
        <v>183</v>
      </c>
      <c r="C61" s="201" t="s">
        <v>127</v>
      </c>
      <c r="D61" s="210" t="s">
        <v>173</v>
      </c>
      <c r="E61" s="210" t="s">
        <v>173</v>
      </c>
      <c r="F61" s="203"/>
      <c r="G61" s="204"/>
      <c r="H61" s="203">
        <v>0</v>
      </c>
    </row>
    <row r="62" spans="1:8" ht="31.5">
      <c r="A62" s="72" t="s">
        <v>184</v>
      </c>
      <c r="B62" s="211" t="s">
        <v>185</v>
      </c>
      <c r="C62" s="201" t="s">
        <v>127</v>
      </c>
      <c r="D62" s="210" t="s">
        <v>173</v>
      </c>
      <c r="E62" s="210" t="s">
        <v>173</v>
      </c>
      <c r="F62" s="203"/>
      <c r="G62" s="204"/>
      <c r="H62" s="203"/>
    </row>
    <row r="63" spans="1:8" ht="15.75">
      <c r="A63" s="72" t="s">
        <v>186</v>
      </c>
      <c r="B63" s="208" t="s">
        <v>187</v>
      </c>
      <c r="C63" s="201" t="s">
        <v>127</v>
      </c>
      <c r="D63" s="210" t="s">
        <v>173</v>
      </c>
      <c r="E63" s="210" t="s">
        <v>173</v>
      </c>
      <c r="F63" s="203"/>
      <c r="G63" s="204"/>
      <c r="H63" s="73">
        <v>0</v>
      </c>
    </row>
    <row r="64" spans="1:8" ht="15.75">
      <c r="A64" s="72" t="s">
        <v>188</v>
      </c>
      <c r="B64" s="208" t="s">
        <v>189</v>
      </c>
      <c r="C64" s="201" t="s">
        <v>127</v>
      </c>
      <c r="D64" s="210" t="s">
        <v>173</v>
      </c>
      <c r="E64" s="210" t="s">
        <v>173</v>
      </c>
      <c r="F64" s="203"/>
      <c r="G64" s="204"/>
      <c r="H64" s="73">
        <v>0</v>
      </c>
    </row>
    <row r="65" spans="1:8" ht="15.75">
      <c r="A65" s="72" t="s">
        <v>190</v>
      </c>
      <c r="B65" s="208" t="s">
        <v>191</v>
      </c>
      <c r="C65" s="201" t="s">
        <v>127</v>
      </c>
      <c r="D65" s="210">
        <f>D60</f>
        <v>6.384900000000041</v>
      </c>
      <c r="E65" s="210">
        <f>E60</f>
        <v>4.225999999999974</v>
      </c>
      <c r="F65" s="203"/>
      <c r="G65" s="204"/>
      <c r="H65" s="203">
        <v>0</v>
      </c>
    </row>
    <row r="66" spans="1:8" ht="31.5">
      <c r="A66" s="72" t="s">
        <v>192</v>
      </c>
      <c r="B66" s="212" t="s">
        <v>193</v>
      </c>
      <c r="C66" s="201" t="s">
        <v>127</v>
      </c>
      <c r="D66" s="210">
        <v>237.521</v>
      </c>
      <c r="E66" s="210">
        <f>133.794+2.2</f>
        <v>135.994</v>
      </c>
      <c r="F66" s="203"/>
      <c r="G66" s="204"/>
      <c r="H66" s="203">
        <v>0</v>
      </c>
    </row>
    <row r="67" spans="1:8" ht="31.5">
      <c r="A67" s="72" t="s">
        <v>194</v>
      </c>
      <c r="B67" s="212" t="s">
        <v>195</v>
      </c>
      <c r="C67" s="201" t="s">
        <v>127</v>
      </c>
      <c r="D67" s="210">
        <v>38.59</v>
      </c>
      <c r="E67" s="210">
        <v>39.33</v>
      </c>
      <c r="F67" s="203"/>
      <c r="G67" s="204"/>
      <c r="H67" s="203">
        <v>0</v>
      </c>
    </row>
    <row r="68" spans="1:8" ht="15.75">
      <c r="A68" s="72" t="s">
        <v>196</v>
      </c>
      <c r="B68" s="212" t="s">
        <v>197</v>
      </c>
      <c r="C68" s="201" t="s">
        <v>127</v>
      </c>
      <c r="D68" s="210">
        <v>11.43</v>
      </c>
      <c r="E68" s="210">
        <v>9.8</v>
      </c>
      <c r="F68" s="203"/>
      <c r="G68" s="204"/>
      <c r="H68" s="203">
        <v>0</v>
      </c>
    </row>
    <row r="69" spans="1:8" ht="15.75">
      <c r="A69" s="72" t="s">
        <v>198</v>
      </c>
      <c r="B69" s="208" t="s">
        <v>199</v>
      </c>
      <c r="C69" s="201" t="s">
        <v>127</v>
      </c>
      <c r="D69" s="210">
        <v>11.24</v>
      </c>
      <c r="E69" s="210">
        <f>E68</f>
        <v>9.8</v>
      </c>
      <c r="F69" s="203"/>
      <c r="G69" s="204"/>
      <c r="H69" s="203">
        <v>0</v>
      </c>
    </row>
    <row r="70" spans="1:8" ht="15.75">
      <c r="A70" s="72" t="s">
        <v>200</v>
      </c>
      <c r="B70" s="208" t="s">
        <v>201</v>
      </c>
      <c r="C70" s="201" t="s">
        <v>127</v>
      </c>
      <c r="D70" s="210" t="s">
        <v>173</v>
      </c>
      <c r="E70" s="210" t="s">
        <v>173</v>
      </c>
      <c r="F70" s="203"/>
      <c r="G70" s="204"/>
      <c r="H70" s="203">
        <v>0</v>
      </c>
    </row>
    <row r="71" spans="1:8" ht="15.75">
      <c r="A71" s="72" t="s">
        <v>202</v>
      </c>
      <c r="B71" s="212" t="s">
        <v>203</v>
      </c>
      <c r="C71" s="201" t="s">
        <v>127</v>
      </c>
      <c r="D71" s="210">
        <f>+D73</f>
        <v>0.98</v>
      </c>
      <c r="E71" s="210">
        <f>+E73</f>
        <v>0.68</v>
      </c>
      <c r="F71" s="203"/>
      <c r="G71" s="204"/>
      <c r="H71" s="203">
        <v>0</v>
      </c>
    </row>
    <row r="72" spans="1:8" ht="15.75">
      <c r="A72" s="72" t="s">
        <v>204</v>
      </c>
      <c r="B72" s="208" t="s">
        <v>205</v>
      </c>
      <c r="C72" s="201" t="s">
        <v>127</v>
      </c>
      <c r="D72" s="210" t="s">
        <v>173</v>
      </c>
      <c r="E72" s="210" t="s">
        <v>173</v>
      </c>
      <c r="F72" s="203"/>
      <c r="G72" s="204"/>
      <c r="H72" s="203">
        <v>0</v>
      </c>
    </row>
    <row r="73" spans="1:8" ht="15.75">
      <c r="A73" s="72" t="s">
        <v>206</v>
      </c>
      <c r="B73" s="208" t="s">
        <v>207</v>
      </c>
      <c r="C73" s="201" t="s">
        <v>127</v>
      </c>
      <c r="D73" s="210">
        <v>0.98</v>
      </c>
      <c r="E73" s="210">
        <v>0.68</v>
      </c>
      <c r="F73" s="203"/>
      <c r="G73" s="204"/>
      <c r="H73" s="203">
        <v>0</v>
      </c>
    </row>
    <row r="74" spans="1:8" ht="15.75">
      <c r="A74" s="74" t="s">
        <v>208</v>
      </c>
      <c r="B74" s="215" t="s">
        <v>209</v>
      </c>
      <c r="C74" s="216" t="s">
        <v>127</v>
      </c>
      <c r="D74" s="217"/>
      <c r="E74" s="210" t="s">
        <v>173</v>
      </c>
      <c r="F74" s="203"/>
      <c r="G74" s="204"/>
      <c r="H74" s="217">
        <v>0</v>
      </c>
    </row>
    <row r="75" spans="1:8" ht="15.75">
      <c r="A75" s="72" t="s">
        <v>210</v>
      </c>
      <c r="B75" s="212" t="s">
        <v>211</v>
      </c>
      <c r="C75" s="201" t="s">
        <v>127</v>
      </c>
      <c r="D75" s="210" t="s">
        <v>173</v>
      </c>
      <c r="E75" s="210" t="s">
        <v>173</v>
      </c>
      <c r="F75" s="203"/>
      <c r="G75" s="204"/>
      <c r="H75" s="73">
        <v>0</v>
      </c>
    </row>
    <row r="76" spans="1:8" ht="15.75">
      <c r="A76" s="72" t="s">
        <v>212</v>
      </c>
      <c r="B76" s="208" t="s">
        <v>213</v>
      </c>
      <c r="C76" s="201" t="s">
        <v>127</v>
      </c>
      <c r="D76" s="210" t="s">
        <v>173</v>
      </c>
      <c r="E76" s="210" t="s">
        <v>173</v>
      </c>
      <c r="F76" s="203"/>
      <c r="G76" s="204"/>
      <c r="H76" s="75"/>
    </row>
    <row r="77" spans="1:8" ht="15.75">
      <c r="A77" s="72" t="s">
        <v>214</v>
      </c>
      <c r="B77" s="208" t="s">
        <v>215</v>
      </c>
      <c r="C77" s="201" t="s">
        <v>127</v>
      </c>
      <c r="D77" s="210" t="s">
        <v>173</v>
      </c>
      <c r="E77" s="210" t="s">
        <v>173</v>
      </c>
      <c r="F77" s="203"/>
      <c r="G77" s="204"/>
      <c r="H77" s="73">
        <v>0</v>
      </c>
    </row>
    <row r="78" spans="1:8" ht="16.5" thickBot="1">
      <c r="A78" s="76" t="s">
        <v>216</v>
      </c>
      <c r="B78" s="77" t="s">
        <v>217</v>
      </c>
      <c r="C78" s="78" t="s">
        <v>127</v>
      </c>
      <c r="D78" s="210" t="s">
        <v>173</v>
      </c>
      <c r="E78" s="210" t="s">
        <v>173</v>
      </c>
      <c r="F78" s="79"/>
      <c r="G78" s="80"/>
      <c r="H78" s="81">
        <v>0</v>
      </c>
    </row>
    <row r="79" spans="1:8" ht="31.5">
      <c r="A79" s="82" t="s">
        <v>218</v>
      </c>
      <c r="B79" s="218" t="s">
        <v>219</v>
      </c>
      <c r="C79" s="219" t="s">
        <v>127</v>
      </c>
      <c r="D79" s="220">
        <f>+D21-D36</f>
        <v>53.19059999999996</v>
      </c>
      <c r="E79" s="220">
        <f>+E21-E36</f>
        <v>60.22000000000003</v>
      </c>
      <c r="F79" s="221"/>
      <c r="G79" s="222"/>
      <c r="H79" s="221">
        <v>0</v>
      </c>
    </row>
    <row r="80" spans="1:8" ht="15.75">
      <c r="A80" s="72" t="s">
        <v>220</v>
      </c>
      <c r="B80" s="200" t="s">
        <v>128</v>
      </c>
      <c r="C80" s="201" t="s">
        <v>127</v>
      </c>
      <c r="D80" s="210" t="s">
        <v>173</v>
      </c>
      <c r="E80" s="210" t="s">
        <v>173</v>
      </c>
      <c r="F80" s="203"/>
      <c r="G80" s="204"/>
      <c r="H80" s="73">
        <v>0</v>
      </c>
    </row>
    <row r="81" spans="1:8" ht="47.25">
      <c r="A81" s="72" t="s">
        <v>221</v>
      </c>
      <c r="B81" s="211" t="s">
        <v>129</v>
      </c>
      <c r="C81" s="201" t="s">
        <v>127</v>
      </c>
      <c r="D81" s="210" t="s">
        <v>173</v>
      </c>
      <c r="E81" s="210" t="s">
        <v>173</v>
      </c>
      <c r="F81" s="203"/>
      <c r="G81" s="204"/>
      <c r="H81" s="73">
        <v>0</v>
      </c>
    </row>
    <row r="82" spans="1:8" ht="47.25">
      <c r="A82" s="72" t="s">
        <v>222</v>
      </c>
      <c r="B82" s="211" t="s">
        <v>130</v>
      </c>
      <c r="C82" s="201" t="s">
        <v>127</v>
      </c>
      <c r="D82" s="210" t="s">
        <v>173</v>
      </c>
      <c r="E82" s="210" t="s">
        <v>173</v>
      </c>
      <c r="F82" s="203"/>
      <c r="G82" s="204"/>
      <c r="H82" s="73">
        <v>0</v>
      </c>
    </row>
    <row r="83" spans="1:8" ht="47.25">
      <c r="A83" s="72" t="s">
        <v>223</v>
      </c>
      <c r="B83" s="211" t="s">
        <v>131</v>
      </c>
      <c r="C83" s="201" t="s">
        <v>127</v>
      </c>
      <c r="D83" s="210" t="s">
        <v>173</v>
      </c>
      <c r="E83" s="210" t="s">
        <v>173</v>
      </c>
      <c r="F83" s="203"/>
      <c r="G83" s="204"/>
      <c r="H83" s="73">
        <v>0</v>
      </c>
    </row>
    <row r="84" spans="1:8" ht="15.75">
      <c r="A84" s="72" t="s">
        <v>224</v>
      </c>
      <c r="B84" s="200" t="s">
        <v>132</v>
      </c>
      <c r="C84" s="201" t="s">
        <v>127</v>
      </c>
      <c r="D84" s="210" t="s">
        <v>173</v>
      </c>
      <c r="E84" s="210" t="s">
        <v>173</v>
      </c>
      <c r="F84" s="203"/>
      <c r="G84" s="204"/>
      <c r="H84" s="73">
        <v>0</v>
      </c>
    </row>
    <row r="85" spans="1:8" ht="15.75">
      <c r="A85" s="72" t="s">
        <v>225</v>
      </c>
      <c r="B85" s="200" t="s">
        <v>133</v>
      </c>
      <c r="C85" s="201" t="s">
        <v>127</v>
      </c>
      <c r="D85" s="220">
        <f>D79</f>
        <v>53.19059999999996</v>
      </c>
      <c r="E85" s="220">
        <f>E79</f>
        <v>60.22000000000003</v>
      </c>
      <c r="F85" s="203"/>
      <c r="G85" s="204"/>
      <c r="H85" s="203">
        <v>0</v>
      </c>
    </row>
    <row r="86" spans="1:8" ht="15.75">
      <c r="A86" s="72" t="s">
        <v>226</v>
      </c>
      <c r="B86" s="200" t="s">
        <v>134</v>
      </c>
      <c r="C86" s="201" t="s">
        <v>127</v>
      </c>
      <c r="D86" s="203"/>
      <c r="E86" s="210" t="s">
        <v>173</v>
      </c>
      <c r="F86" s="203"/>
      <c r="G86" s="204"/>
      <c r="H86" s="73">
        <v>0</v>
      </c>
    </row>
    <row r="87" spans="1:8" ht="15.75">
      <c r="A87" s="72" t="s">
        <v>227</v>
      </c>
      <c r="B87" s="200" t="s">
        <v>135</v>
      </c>
      <c r="C87" s="201" t="s">
        <v>127</v>
      </c>
      <c r="D87" s="210" t="s">
        <v>173</v>
      </c>
      <c r="E87" s="210" t="s">
        <v>173</v>
      </c>
      <c r="F87" s="203"/>
      <c r="G87" s="204"/>
      <c r="H87" s="73">
        <v>0</v>
      </c>
    </row>
    <row r="88" spans="1:8" ht="15.75">
      <c r="A88" s="72" t="s">
        <v>228</v>
      </c>
      <c r="B88" s="200" t="s">
        <v>136</v>
      </c>
      <c r="C88" s="201" t="s">
        <v>127</v>
      </c>
      <c r="D88" s="210" t="s">
        <v>173</v>
      </c>
      <c r="E88" s="210" t="s">
        <v>173</v>
      </c>
      <c r="F88" s="203"/>
      <c r="G88" s="204"/>
      <c r="H88" s="73">
        <v>0</v>
      </c>
    </row>
    <row r="89" spans="1:8" ht="15.75">
      <c r="A89" s="72" t="s">
        <v>229</v>
      </c>
      <c r="B89" s="200" t="s">
        <v>138</v>
      </c>
      <c r="C89" s="201" t="s">
        <v>127</v>
      </c>
      <c r="D89" s="210" t="s">
        <v>173</v>
      </c>
      <c r="E89" s="210" t="s">
        <v>173</v>
      </c>
      <c r="F89" s="203"/>
      <c r="G89" s="204"/>
      <c r="H89" s="73">
        <v>0</v>
      </c>
    </row>
    <row r="90" spans="1:8" ht="47.25">
      <c r="A90" s="72" t="s">
        <v>230</v>
      </c>
      <c r="B90" s="205" t="s">
        <v>140</v>
      </c>
      <c r="C90" s="201" t="s">
        <v>127</v>
      </c>
      <c r="D90" s="210" t="s">
        <v>173</v>
      </c>
      <c r="E90" s="210" t="s">
        <v>173</v>
      </c>
      <c r="F90" s="203"/>
      <c r="G90" s="204"/>
      <c r="H90" s="73">
        <v>0</v>
      </c>
    </row>
    <row r="91" spans="1:8" ht="31.5">
      <c r="A91" s="72" t="s">
        <v>231</v>
      </c>
      <c r="B91" s="211" t="s">
        <v>142</v>
      </c>
      <c r="C91" s="201" t="s">
        <v>127</v>
      </c>
      <c r="D91" s="210" t="s">
        <v>173</v>
      </c>
      <c r="E91" s="210" t="s">
        <v>173</v>
      </c>
      <c r="F91" s="203"/>
      <c r="G91" s="204"/>
      <c r="H91" s="73">
        <v>0</v>
      </c>
    </row>
    <row r="92" spans="1:8" ht="15.75">
      <c r="A92" s="72" t="s">
        <v>232</v>
      </c>
      <c r="B92" s="208" t="s">
        <v>144</v>
      </c>
      <c r="C92" s="201" t="s">
        <v>127</v>
      </c>
      <c r="D92" s="210" t="s">
        <v>173</v>
      </c>
      <c r="E92" s="210" t="s">
        <v>173</v>
      </c>
      <c r="F92" s="203"/>
      <c r="G92" s="204"/>
      <c r="H92" s="73">
        <v>0</v>
      </c>
    </row>
    <row r="93" spans="1:8" ht="15.75">
      <c r="A93" s="72" t="s">
        <v>233</v>
      </c>
      <c r="B93" s="200" t="s">
        <v>146</v>
      </c>
      <c r="C93" s="201" t="s">
        <v>127</v>
      </c>
      <c r="D93" s="210" t="s">
        <v>173</v>
      </c>
      <c r="E93" s="210" t="s">
        <v>173</v>
      </c>
      <c r="F93" s="203"/>
      <c r="G93" s="204"/>
      <c r="H93" s="73">
        <v>0</v>
      </c>
    </row>
    <row r="94" spans="1:8" ht="31.5">
      <c r="A94" s="72" t="s">
        <v>234</v>
      </c>
      <c r="B94" s="209" t="s">
        <v>235</v>
      </c>
      <c r="C94" s="201" t="s">
        <v>127</v>
      </c>
      <c r="D94" s="210">
        <f>+D95-D101</f>
        <v>-14.538</v>
      </c>
      <c r="E94" s="210">
        <f>+E95-E101</f>
        <v>-14.3</v>
      </c>
      <c r="F94" s="203"/>
      <c r="G94" s="204"/>
      <c r="H94" s="203">
        <v>0</v>
      </c>
    </row>
    <row r="95" spans="1:8" ht="15.75">
      <c r="A95" s="72" t="s">
        <v>780</v>
      </c>
      <c r="B95" s="205" t="s">
        <v>236</v>
      </c>
      <c r="C95" s="201" t="s">
        <v>127</v>
      </c>
      <c r="D95" s="210">
        <v>0</v>
      </c>
      <c r="E95" s="210">
        <v>0</v>
      </c>
      <c r="F95" s="203"/>
      <c r="G95" s="204"/>
      <c r="H95" s="203">
        <v>0</v>
      </c>
    </row>
    <row r="96" spans="1:8" ht="15.75">
      <c r="A96" s="72" t="s">
        <v>237</v>
      </c>
      <c r="B96" s="211" t="s">
        <v>238</v>
      </c>
      <c r="C96" s="201" t="s">
        <v>127</v>
      </c>
      <c r="D96" s="210" t="s">
        <v>173</v>
      </c>
      <c r="E96" s="210" t="s">
        <v>173</v>
      </c>
      <c r="F96" s="203"/>
      <c r="G96" s="204"/>
      <c r="H96" s="203">
        <v>0</v>
      </c>
    </row>
    <row r="97" spans="1:8" ht="15.75">
      <c r="A97" s="72" t="s">
        <v>239</v>
      </c>
      <c r="B97" s="211" t="s">
        <v>240</v>
      </c>
      <c r="C97" s="201" t="s">
        <v>127</v>
      </c>
      <c r="D97" s="210" t="s">
        <v>173</v>
      </c>
      <c r="E97" s="210" t="s">
        <v>173</v>
      </c>
      <c r="F97" s="203"/>
      <c r="G97" s="204"/>
      <c r="H97" s="203">
        <v>0</v>
      </c>
    </row>
    <row r="98" spans="1:8" ht="15.75">
      <c r="A98" s="72" t="s">
        <v>241</v>
      </c>
      <c r="B98" s="211" t="s">
        <v>242</v>
      </c>
      <c r="C98" s="201" t="s">
        <v>127</v>
      </c>
      <c r="D98" s="210" t="s">
        <v>173</v>
      </c>
      <c r="E98" s="210" t="s">
        <v>173</v>
      </c>
      <c r="F98" s="203"/>
      <c r="G98" s="204"/>
      <c r="H98" s="203">
        <v>0</v>
      </c>
    </row>
    <row r="99" spans="1:8" ht="15.75">
      <c r="A99" s="72" t="s">
        <v>243</v>
      </c>
      <c r="B99" s="213" t="s">
        <v>244</v>
      </c>
      <c r="C99" s="201" t="s">
        <v>127</v>
      </c>
      <c r="D99" s="210" t="s">
        <v>173</v>
      </c>
      <c r="E99" s="210" t="s">
        <v>173</v>
      </c>
      <c r="F99" s="203"/>
      <c r="G99" s="204"/>
      <c r="H99" s="203">
        <v>0</v>
      </c>
    </row>
    <row r="100" spans="1:8" ht="15.75">
      <c r="A100" s="72" t="s">
        <v>245</v>
      </c>
      <c r="B100" s="208" t="s">
        <v>246</v>
      </c>
      <c r="C100" s="201" t="s">
        <v>127</v>
      </c>
      <c r="D100" s="210" t="s">
        <v>173</v>
      </c>
      <c r="E100" s="210" t="s">
        <v>173</v>
      </c>
      <c r="F100" s="203"/>
      <c r="G100" s="204"/>
      <c r="H100" s="203">
        <v>0</v>
      </c>
    </row>
    <row r="101" spans="1:8" ht="15.75">
      <c r="A101" s="72" t="s">
        <v>781</v>
      </c>
      <c r="B101" s="212" t="s">
        <v>203</v>
      </c>
      <c r="C101" s="201" t="s">
        <v>127</v>
      </c>
      <c r="D101" s="210">
        <v>14.538</v>
      </c>
      <c r="E101" s="210">
        <f>+E104+E106</f>
        <v>14.3</v>
      </c>
      <c r="F101" s="203"/>
      <c r="G101" s="204"/>
      <c r="H101" s="203">
        <v>0</v>
      </c>
    </row>
    <row r="102" spans="1:8" ht="15.75">
      <c r="A102" s="72" t="s">
        <v>247</v>
      </c>
      <c r="B102" s="208" t="s">
        <v>248</v>
      </c>
      <c r="C102" s="201" t="s">
        <v>127</v>
      </c>
      <c r="D102" s="210"/>
      <c r="E102" s="210"/>
      <c r="F102" s="203"/>
      <c r="G102" s="204"/>
      <c r="H102" s="203">
        <v>0</v>
      </c>
    </row>
    <row r="103" spans="1:8" ht="15.75">
      <c r="A103" s="72" t="s">
        <v>249</v>
      </c>
      <c r="B103" s="208" t="s">
        <v>250</v>
      </c>
      <c r="C103" s="201" t="s">
        <v>127</v>
      </c>
      <c r="D103" s="210" t="s">
        <v>173</v>
      </c>
      <c r="E103" s="210" t="s">
        <v>173</v>
      </c>
      <c r="F103" s="203"/>
      <c r="G103" s="204"/>
      <c r="H103" s="203">
        <v>0</v>
      </c>
    </row>
    <row r="104" spans="1:8" ht="15.75">
      <c r="A104" s="72" t="s">
        <v>251</v>
      </c>
      <c r="B104" s="208" t="s">
        <v>252</v>
      </c>
      <c r="C104" s="201" t="s">
        <v>127</v>
      </c>
      <c r="D104" s="210" t="s">
        <v>173</v>
      </c>
      <c r="E104" s="210">
        <v>2.2</v>
      </c>
      <c r="F104" s="203"/>
      <c r="G104" s="204"/>
      <c r="H104" s="203">
        <v>0</v>
      </c>
    </row>
    <row r="105" spans="1:8" ht="15.75">
      <c r="A105" s="72" t="s">
        <v>253</v>
      </c>
      <c r="B105" s="213" t="s">
        <v>254</v>
      </c>
      <c r="C105" s="201" t="s">
        <v>127</v>
      </c>
      <c r="D105" s="210" t="s">
        <v>173</v>
      </c>
      <c r="E105" s="210" t="s">
        <v>173</v>
      </c>
      <c r="F105" s="203"/>
      <c r="G105" s="204"/>
      <c r="H105" s="203">
        <v>0</v>
      </c>
    </row>
    <row r="106" spans="1:8" ht="15.75">
      <c r="A106" s="72" t="s">
        <v>255</v>
      </c>
      <c r="B106" s="208" t="s">
        <v>256</v>
      </c>
      <c r="C106" s="201" t="s">
        <v>127</v>
      </c>
      <c r="D106" s="210">
        <f>+D101-D102</f>
        <v>14.538</v>
      </c>
      <c r="E106" s="210">
        <v>12.1</v>
      </c>
      <c r="F106" s="203"/>
      <c r="G106" s="204"/>
      <c r="H106" s="207"/>
    </row>
    <row r="107" spans="1:8" ht="31.5">
      <c r="A107" s="72" t="s">
        <v>257</v>
      </c>
      <c r="B107" s="209" t="s">
        <v>258</v>
      </c>
      <c r="C107" s="201" t="s">
        <v>127</v>
      </c>
      <c r="D107" s="220">
        <f>+D79+D94</f>
        <v>38.652599999999964</v>
      </c>
      <c r="E107" s="220">
        <f>+E79+E94</f>
        <v>45.92000000000003</v>
      </c>
      <c r="F107" s="203"/>
      <c r="G107" s="204"/>
      <c r="H107" s="203">
        <v>0</v>
      </c>
    </row>
    <row r="108" spans="1:8" ht="31.5">
      <c r="A108" s="72" t="s">
        <v>784</v>
      </c>
      <c r="B108" s="205" t="s">
        <v>259</v>
      </c>
      <c r="C108" s="201" t="s">
        <v>127</v>
      </c>
      <c r="D108" s="210" t="s">
        <v>173</v>
      </c>
      <c r="E108" s="210" t="s">
        <v>173</v>
      </c>
      <c r="F108" s="203"/>
      <c r="G108" s="204"/>
      <c r="H108" s="73">
        <v>0</v>
      </c>
    </row>
    <row r="109" spans="1:8" ht="47.25">
      <c r="A109" s="72" t="s">
        <v>817</v>
      </c>
      <c r="B109" s="211" t="s">
        <v>129</v>
      </c>
      <c r="C109" s="201" t="s">
        <v>127</v>
      </c>
      <c r="D109" s="210" t="s">
        <v>173</v>
      </c>
      <c r="E109" s="210" t="s">
        <v>173</v>
      </c>
      <c r="F109" s="203"/>
      <c r="G109" s="204"/>
      <c r="H109" s="73">
        <v>0</v>
      </c>
    </row>
    <row r="110" spans="1:8" ht="47.25">
      <c r="A110" s="72" t="s">
        <v>818</v>
      </c>
      <c r="B110" s="211" t="s">
        <v>130</v>
      </c>
      <c r="C110" s="201" t="s">
        <v>127</v>
      </c>
      <c r="D110" s="210" t="s">
        <v>173</v>
      </c>
      <c r="E110" s="210" t="s">
        <v>173</v>
      </c>
      <c r="F110" s="203"/>
      <c r="G110" s="204"/>
      <c r="H110" s="73">
        <v>0</v>
      </c>
    </row>
    <row r="111" spans="1:8" ht="47.25">
      <c r="A111" s="72" t="s">
        <v>819</v>
      </c>
      <c r="B111" s="211" t="s">
        <v>131</v>
      </c>
      <c r="C111" s="201" t="s">
        <v>127</v>
      </c>
      <c r="D111" s="210" t="s">
        <v>173</v>
      </c>
      <c r="E111" s="210" t="s">
        <v>173</v>
      </c>
      <c r="F111" s="203"/>
      <c r="G111" s="204"/>
      <c r="H111" s="73">
        <v>0</v>
      </c>
    </row>
    <row r="112" spans="1:8" ht="15.75">
      <c r="A112" s="72" t="s">
        <v>785</v>
      </c>
      <c r="B112" s="200" t="s">
        <v>132</v>
      </c>
      <c r="C112" s="201" t="s">
        <v>127</v>
      </c>
      <c r="D112" s="210" t="s">
        <v>173</v>
      </c>
      <c r="E112" s="210" t="s">
        <v>173</v>
      </c>
      <c r="F112" s="203"/>
      <c r="G112" s="204"/>
      <c r="H112" s="73">
        <v>0</v>
      </c>
    </row>
    <row r="113" spans="1:8" ht="15.75">
      <c r="A113" s="72" t="s">
        <v>786</v>
      </c>
      <c r="B113" s="200" t="s">
        <v>133</v>
      </c>
      <c r="C113" s="201" t="s">
        <v>127</v>
      </c>
      <c r="D113" s="220">
        <f>D107</f>
        <v>38.652599999999964</v>
      </c>
      <c r="E113" s="220">
        <f>E107</f>
        <v>45.92000000000003</v>
      </c>
      <c r="F113" s="203"/>
      <c r="G113" s="204"/>
      <c r="H113" s="203">
        <v>0</v>
      </c>
    </row>
    <row r="114" spans="1:8" ht="15.75">
      <c r="A114" s="72" t="s">
        <v>787</v>
      </c>
      <c r="B114" s="200" t="s">
        <v>134</v>
      </c>
      <c r="C114" s="201" t="s">
        <v>127</v>
      </c>
      <c r="D114" s="210" t="s">
        <v>173</v>
      </c>
      <c r="E114" s="210" t="s">
        <v>173</v>
      </c>
      <c r="F114" s="203"/>
      <c r="G114" s="204"/>
      <c r="H114" s="73">
        <v>0</v>
      </c>
    </row>
    <row r="115" spans="1:8" ht="15.75">
      <c r="A115" s="72" t="s">
        <v>820</v>
      </c>
      <c r="B115" s="200" t="s">
        <v>135</v>
      </c>
      <c r="C115" s="201" t="s">
        <v>127</v>
      </c>
      <c r="D115" s="210" t="s">
        <v>173</v>
      </c>
      <c r="E115" s="210" t="s">
        <v>173</v>
      </c>
      <c r="F115" s="203"/>
      <c r="G115" s="204"/>
      <c r="H115" s="73">
        <v>0</v>
      </c>
    </row>
    <row r="116" spans="1:8" ht="15.75">
      <c r="A116" s="72" t="s">
        <v>821</v>
      </c>
      <c r="B116" s="200" t="s">
        <v>136</v>
      </c>
      <c r="C116" s="201" t="s">
        <v>127</v>
      </c>
      <c r="D116" s="210" t="s">
        <v>173</v>
      </c>
      <c r="E116" s="210" t="s">
        <v>173</v>
      </c>
      <c r="F116" s="203"/>
      <c r="G116" s="204"/>
      <c r="H116" s="73">
        <v>0</v>
      </c>
    </row>
    <row r="117" spans="1:8" ht="15.75">
      <c r="A117" s="72" t="s">
        <v>822</v>
      </c>
      <c r="B117" s="200" t="s">
        <v>138</v>
      </c>
      <c r="C117" s="201" t="s">
        <v>127</v>
      </c>
      <c r="D117" s="210" t="s">
        <v>173</v>
      </c>
      <c r="E117" s="210" t="s">
        <v>173</v>
      </c>
      <c r="F117" s="203"/>
      <c r="G117" s="204"/>
      <c r="H117" s="73">
        <v>0</v>
      </c>
    </row>
    <row r="118" spans="1:8" ht="47.25">
      <c r="A118" s="72" t="s">
        <v>823</v>
      </c>
      <c r="B118" s="205" t="s">
        <v>140</v>
      </c>
      <c r="C118" s="201" t="s">
        <v>127</v>
      </c>
      <c r="D118" s="210" t="s">
        <v>173</v>
      </c>
      <c r="E118" s="210" t="s">
        <v>173</v>
      </c>
      <c r="F118" s="203"/>
      <c r="G118" s="204"/>
      <c r="H118" s="73">
        <v>0</v>
      </c>
    </row>
    <row r="119" spans="1:8" ht="15.75">
      <c r="A119" s="72" t="s">
        <v>260</v>
      </c>
      <c r="B119" s="208" t="s">
        <v>142</v>
      </c>
      <c r="C119" s="201" t="s">
        <v>127</v>
      </c>
      <c r="D119" s="210" t="s">
        <v>173</v>
      </c>
      <c r="E119" s="210" t="s">
        <v>173</v>
      </c>
      <c r="F119" s="203"/>
      <c r="G119" s="204"/>
      <c r="H119" s="73">
        <v>0</v>
      </c>
    </row>
    <row r="120" spans="1:8" ht="15.75">
      <c r="A120" s="72" t="s">
        <v>261</v>
      </c>
      <c r="B120" s="208" t="s">
        <v>144</v>
      </c>
      <c r="C120" s="201" t="s">
        <v>127</v>
      </c>
      <c r="D120" s="210" t="s">
        <v>173</v>
      </c>
      <c r="E120" s="210" t="s">
        <v>173</v>
      </c>
      <c r="F120" s="203"/>
      <c r="G120" s="204"/>
      <c r="H120" s="73">
        <v>0</v>
      </c>
    </row>
    <row r="121" spans="1:8" ht="15.75">
      <c r="A121" s="72" t="s">
        <v>824</v>
      </c>
      <c r="B121" s="200" t="s">
        <v>146</v>
      </c>
      <c r="C121" s="201" t="s">
        <v>127</v>
      </c>
      <c r="D121" s="210" t="s">
        <v>173</v>
      </c>
      <c r="E121" s="210" t="s">
        <v>173</v>
      </c>
      <c r="F121" s="203"/>
      <c r="G121" s="204"/>
      <c r="H121" s="73">
        <v>0</v>
      </c>
    </row>
    <row r="122" spans="1:8" ht="15.75">
      <c r="A122" s="72" t="s">
        <v>262</v>
      </c>
      <c r="B122" s="209" t="s">
        <v>263</v>
      </c>
      <c r="C122" s="201" t="s">
        <v>127</v>
      </c>
      <c r="D122" s="203">
        <v>16.17</v>
      </c>
      <c r="E122" s="203">
        <v>14.57</v>
      </c>
      <c r="F122" s="203"/>
      <c r="G122" s="204"/>
      <c r="H122" s="203">
        <v>0</v>
      </c>
    </row>
    <row r="123" spans="1:8" ht="15.75">
      <c r="A123" s="72" t="s">
        <v>788</v>
      </c>
      <c r="B123" s="200" t="s">
        <v>128</v>
      </c>
      <c r="C123" s="201" t="s">
        <v>127</v>
      </c>
      <c r="D123" s="210" t="s">
        <v>173</v>
      </c>
      <c r="E123" s="210" t="s">
        <v>173</v>
      </c>
      <c r="F123" s="203"/>
      <c r="G123" s="204"/>
      <c r="H123" s="73">
        <v>0</v>
      </c>
    </row>
    <row r="124" spans="1:8" ht="47.25">
      <c r="A124" s="72" t="s">
        <v>825</v>
      </c>
      <c r="B124" s="211" t="s">
        <v>129</v>
      </c>
      <c r="C124" s="201" t="s">
        <v>127</v>
      </c>
      <c r="D124" s="210" t="s">
        <v>173</v>
      </c>
      <c r="E124" s="210" t="s">
        <v>173</v>
      </c>
      <c r="F124" s="203"/>
      <c r="G124" s="204"/>
      <c r="H124" s="73">
        <v>0</v>
      </c>
    </row>
    <row r="125" spans="1:8" ht="47.25">
      <c r="A125" s="72" t="s">
        <v>826</v>
      </c>
      <c r="B125" s="211" t="s">
        <v>130</v>
      </c>
      <c r="C125" s="201" t="s">
        <v>127</v>
      </c>
      <c r="D125" s="210" t="s">
        <v>173</v>
      </c>
      <c r="E125" s="210" t="s">
        <v>173</v>
      </c>
      <c r="F125" s="203"/>
      <c r="G125" s="204"/>
      <c r="H125" s="73">
        <v>0</v>
      </c>
    </row>
    <row r="126" spans="1:8" ht="47.25">
      <c r="A126" s="72" t="s">
        <v>827</v>
      </c>
      <c r="B126" s="211" t="s">
        <v>131</v>
      </c>
      <c r="C126" s="201" t="s">
        <v>127</v>
      </c>
      <c r="D126" s="210" t="s">
        <v>173</v>
      </c>
      <c r="E126" s="210" t="s">
        <v>173</v>
      </c>
      <c r="F126" s="203"/>
      <c r="G126" s="204"/>
      <c r="H126" s="73">
        <v>0</v>
      </c>
    </row>
    <row r="127" spans="1:8" ht="31.5">
      <c r="A127" s="72" t="s">
        <v>789</v>
      </c>
      <c r="B127" s="212" t="s">
        <v>264</v>
      </c>
      <c r="C127" s="201" t="s">
        <v>127</v>
      </c>
      <c r="D127" s="210" t="s">
        <v>173</v>
      </c>
      <c r="E127" s="210" t="s">
        <v>173</v>
      </c>
      <c r="F127" s="203"/>
      <c r="G127" s="204"/>
      <c r="H127" s="73">
        <v>0</v>
      </c>
    </row>
    <row r="128" spans="1:8" ht="15.75">
      <c r="A128" s="72" t="s">
        <v>790</v>
      </c>
      <c r="B128" s="212" t="s">
        <v>265</v>
      </c>
      <c r="C128" s="201" t="s">
        <v>127</v>
      </c>
      <c r="D128" s="210">
        <f>D122</f>
        <v>16.17</v>
      </c>
      <c r="E128" s="210">
        <f>E122</f>
        <v>14.57</v>
      </c>
      <c r="F128" s="203"/>
      <c r="G128" s="204"/>
      <c r="H128" s="203"/>
    </row>
    <row r="129" spans="1:8" ht="31.5">
      <c r="A129" s="72" t="s">
        <v>791</v>
      </c>
      <c r="B129" s="212" t="s">
        <v>266</v>
      </c>
      <c r="C129" s="201" t="s">
        <v>127</v>
      </c>
      <c r="D129" s="210" t="s">
        <v>173</v>
      </c>
      <c r="E129" s="210" t="s">
        <v>173</v>
      </c>
      <c r="F129" s="203"/>
      <c r="G129" s="204"/>
      <c r="H129" s="73">
        <v>0</v>
      </c>
    </row>
    <row r="130" spans="1:8" ht="31.5">
      <c r="A130" s="72" t="s">
        <v>828</v>
      </c>
      <c r="B130" s="212" t="s">
        <v>267</v>
      </c>
      <c r="C130" s="201" t="s">
        <v>127</v>
      </c>
      <c r="D130" s="210" t="s">
        <v>173</v>
      </c>
      <c r="E130" s="210" t="s">
        <v>173</v>
      </c>
      <c r="F130" s="203"/>
      <c r="G130" s="204"/>
      <c r="H130" s="73">
        <v>0</v>
      </c>
    </row>
    <row r="131" spans="1:8" ht="15.75">
      <c r="A131" s="72" t="s">
        <v>829</v>
      </c>
      <c r="B131" s="212" t="s">
        <v>268</v>
      </c>
      <c r="C131" s="201" t="s">
        <v>127</v>
      </c>
      <c r="D131" s="210" t="s">
        <v>173</v>
      </c>
      <c r="E131" s="210" t="s">
        <v>173</v>
      </c>
      <c r="F131" s="203"/>
      <c r="G131" s="204"/>
      <c r="H131" s="73">
        <v>0</v>
      </c>
    </row>
    <row r="132" spans="1:8" ht="15.75">
      <c r="A132" s="72" t="s">
        <v>830</v>
      </c>
      <c r="B132" s="212" t="s">
        <v>269</v>
      </c>
      <c r="C132" s="201" t="s">
        <v>127</v>
      </c>
      <c r="D132" s="210" t="s">
        <v>173</v>
      </c>
      <c r="E132" s="210" t="s">
        <v>173</v>
      </c>
      <c r="F132" s="203"/>
      <c r="G132" s="204"/>
      <c r="H132" s="73">
        <v>0</v>
      </c>
    </row>
    <row r="133" spans="1:8" ht="47.25">
      <c r="A133" s="72" t="s">
        <v>270</v>
      </c>
      <c r="B133" s="212" t="s">
        <v>140</v>
      </c>
      <c r="C133" s="201" t="s">
        <v>127</v>
      </c>
      <c r="D133" s="210" t="s">
        <v>173</v>
      </c>
      <c r="E133" s="210" t="s">
        <v>173</v>
      </c>
      <c r="F133" s="203"/>
      <c r="G133" s="204"/>
      <c r="H133" s="73">
        <v>0</v>
      </c>
    </row>
    <row r="134" spans="1:8" ht="15.75">
      <c r="A134" s="72" t="s">
        <v>271</v>
      </c>
      <c r="B134" s="208" t="s">
        <v>272</v>
      </c>
      <c r="C134" s="201" t="s">
        <v>127</v>
      </c>
      <c r="D134" s="210" t="s">
        <v>173</v>
      </c>
      <c r="E134" s="210" t="s">
        <v>173</v>
      </c>
      <c r="F134" s="203"/>
      <c r="G134" s="204"/>
      <c r="H134" s="73">
        <v>0</v>
      </c>
    </row>
    <row r="135" spans="1:8" ht="15.75">
      <c r="A135" s="72" t="s">
        <v>273</v>
      </c>
      <c r="B135" s="208" t="s">
        <v>144</v>
      </c>
      <c r="C135" s="201" t="s">
        <v>127</v>
      </c>
      <c r="D135" s="210" t="s">
        <v>173</v>
      </c>
      <c r="E135" s="210" t="s">
        <v>173</v>
      </c>
      <c r="F135" s="203"/>
      <c r="G135" s="204"/>
      <c r="H135" s="73">
        <v>0</v>
      </c>
    </row>
    <row r="136" spans="1:8" ht="15.75">
      <c r="A136" s="72" t="s">
        <v>274</v>
      </c>
      <c r="B136" s="212" t="s">
        <v>275</v>
      </c>
      <c r="C136" s="201" t="s">
        <v>127</v>
      </c>
      <c r="D136" s="210" t="s">
        <v>173</v>
      </c>
      <c r="E136" s="210" t="s">
        <v>173</v>
      </c>
      <c r="F136" s="203"/>
      <c r="G136" s="204"/>
      <c r="H136" s="73">
        <v>0</v>
      </c>
    </row>
    <row r="137" spans="1:8" ht="15.75">
      <c r="A137" s="72" t="s">
        <v>276</v>
      </c>
      <c r="B137" s="209" t="s">
        <v>277</v>
      </c>
      <c r="C137" s="201" t="s">
        <v>127</v>
      </c>
      <c r="D137" s="220">
        <f>+D113-D122</f>
        <v>22.482599999999962</v>
      </c>
      <c r="E137" s="220">
        <f>+E113-E122</f>
        <v>31.35000000000003</v>
      </c>
      <c r="F137" s="203"/>
      <c r="G137" s="204"/>
      <c r="H137" s="203">
        <v>0</v>
      </c>
    </row>
    <row r="138" spans="1:8" ht="15.75">
      <c r="A138" s="72" t="s">
        <v>792</v>
      </c>
      <c r="B138" s="200" t="s">
        <v>128</v>
      </c>
      <c r="C138" s="201" t="s">
        <v>127</v>
      </c>
      <c r="D138" s="210" t="s">
        <v>173</v>
      </c>
      <c r="E138" s="210" t="s">
        <v>173</v>
      </c>
      <c r="F138" s="203"/>
      <c r="G138" s="204"/>
      <c r="H138" s="73">
        <v>0</v>
      </c>
    </row>
    <row r="139" spans="1:8" ht="47.25">
      <c r="A139" s="72" t="s">
        <v>831</v>
      </c>
      <c r="B139" s="211" t="s">
        <v>129</v>
      </c>
      <c r="C139" s="201" t="s">
        <v>127</v>
      </c>
      <c r="D139" s="210" t="s">
        <v>173</v>
      </c>
      <c r="E139" s="210" t="s">
        <v>173</v>
      </c>
      <c r="F139" s="203"/>
      <c r="G139" s="204"/>
      <c r="H139" s="73">
        <v>0</v>
      </c>
    </row>
    <row r="140" spans="1:8" ht="47.25">
      <c r="A140" s="72" t="s">
        <v>832</v>
      </c>
      <c r="B140" s="211" t="s">
        <v>130</v>
      </c>
      <c r="C140" s="201" t="s">
        <v>127</v>
      </c>
      <c r="D140" s="210" t="s">
        <v>173</v>
      </c>
      <c r="E140" s="210" t="s">
        <v>173</v>
      </c>
      <c r="F140" s="203"/>
      <c r="G140" s="204"/>
      <c r="H140" s="73">
        <v>0</v>
      </c>
    </row>
    <row r="141" spans="1:8" ht="47.25">
      <c r="A141" s="72" t="s">
        <v>833</v>
      </c>
      <c r="B141" s="211" t="s">
        <v>131</v>
      </c>
      <c r="C141" s="201" t="s">
        <v>127</v>
      </c>
      <c r="D141" s="210" t="s">
        <v>173</v>
      </c>
      <c r="E141" s="210" t="s">
        <v>173</v>
      </c>
      <c r="F141" s="203"/>
      <c r="G141" s="204"/>
      <c r="H141" s="73">
        <v>0</v>
      </c>
    </row>
    <row r="142" spans="1:8" ht="15.75">
      <c r="A142" s="72" t="s">
        <v>793</v>
      </c>
      <c r="B142" s="200" t="s">
        <v>132</v>
      </c>
      <c r="C142" s="201" t="s">
        <v>127</v>
      </c>
      <c r="D142" s="210" t="s">
        <v>173</v>
      </c>
      <c r="E142" s="210" t="s">
        <v>173</v>
      </c>
      <c r="F142" s="203"/>
      <c r="G142" s="204"/>
      <c r="H142" s="73">
        <v>0</v>
      </c>
    </row>
    <row r="143" spans="1:8" ht="15.75">
      <c r="A143" s="72" t="s">
        <v>794</v>
      </c>
      <c r="B143" s="200" t="s">
        <v>133</v>
      </c>
      <c r="C143" s="201" t="s">
        <v>127</v>
      </c>
      <c r="D143" s="220">
        <f>D137</f>
        <v>22.482599999999962</v>
      </c>
      <c r="E143" s="220">
        <f>E137</f>
        <v>31.35000000000003</v>
      </c>
      <c r="F143" s="203"/>
      <c r="G143" s="204"/>
      <c r="H143" s="203">
        <v>0</v>
      </c>
    </row>
    <row r="144" spans="1:8" ht="15.75">
      <c r="A144" s="72" t="s">
        <v>795</v>
      </c>
      <c r="B144" s="200" t="s">
        <v>134</v>
      </c>
      <c r="C144" s="201" t="s">
        <v>127</v>
      </c>
      <c r="D144" s="210" t="s">
        <v>173</v>
      </c>
      <c r="E144" s="210" t="s">
        <v>173</v>
      </c>
      <c r="F144" s="203"/>
      <c r="G144" s="204"/>
      <c r="H144" s="73">
        <v>0</v>
      </c>
    </row>
    <row r="145" spans="1:8" ht="31.5">
      <c r="A145" s="72" t="s">
        <v>834</v>
      </c>
      <c r="B145" s="205" t="s">
        <v>135</v>
      </c>
      <c r="C145" s="201" t="s">
        <v>127</v>
      </c>
      <c r="D145" s="210" t="s">
        <v>173</v>
      </c>
      <c r="E145" s="210" t="s">
        <v>173</v>
      </c>
      <c r="F145" s="203"/>
      <c r="G145" s="204"/>
      <c r="H145" s="73">
        <v>0</v>
      </c>
    </row>
    <row r="146" spans="1:8" ht="15.75">
      <c r="A146" s="72" t="s">
        <v>835</v>
      </c>
      <c r="B146" s="200" t="s">
        <v>136</v>
      </c>
      <c r="C146" s="201" t="s">
        <v>127</v>
      </c>
      <c r="D146" s="210" t="s">
        <v>173</v>
      </c>
      <c r="E146" s="210" t="s">
        <v>173</v>
      </c>
      <c r="F146" s="203"/>
      <c r="G146" s="204"/>
      <c r="H146" s="73">
        <v>0</v>
      </c>
    </row>
    <row r="147" spans="1:8" ht="15.75">
      <c r="A147" s="72" t="s">
        <v>836</v>
      </c>
      <c r="B147" s="200" t="s">
        <v>138</v>
      </c>
      <c r="C147" s="201" t="s">
        <v>127</v>
      </c>
      <c r="D147" s="210" t="s">
        <v>173</v>
      </c>
      <c r="E147" s="210" t="s">
        <v>173</v>
      </c>
      <c r="F147" s="203"/>
      <c r="G147" s="204"/>
      <c r="H147" s="73">
        <v>0</v>
      </c>
    </row>
    <row r="148" spans="1:8" ht="47.25">
      <c r="A148" s="72" t="s">
        <v>278</v>
      </c>
      <c r="B148" s="205" t="s">
        <v>140</v>
      </c>
      <c r="C148" s="201" t="s">
        <v>127</v>
      </c>
      <c r="D148" s="210" t="s">
        <v>173</v>
      </c>
      <c r="E148" s="210" t="s">
        <v>173</v>
      </c>
      <c r="F148" s="203"/>
      <c r="G148" s="204"/>
      <c r="H148" s="73">
        <v>0</v>
      </c>
    </row>
    <row r="149" spans="1:8" ht="15.75">
      <c r="A149" s="72" t="s">
        <v>279</v>
      </c>
      <c r="B149" s="208" t="s">
        <v>142</v>
      </c>
      <c r="C149" s="201" t="s">
        <v>127</v>
      </c>
      <c r="D149" s="210" t="s">
        <v>173</v>
      </c>
      <c r="E149" s="210" t="s">
        <v>173</v>
      </c>
      <c r="F149" s="203"/>
      <c r="G149" s="204"/>
      <c r="H149" s="73">
        <v>0</v>
      </c>
    </row>
    <row r="150" spans="1:8" ht="15.75">
      <c r="A150" s="72" t="s">
        <v>280</v>
      </c>
      <c r="B150" s="208" t="s">
        <v>144</v>
      </c>
      <c r="C150" s="201" t="s">
        <v>127</v>
      </c>
      <c r="D150" s="210" t="s">
        <v>173</v>
      </c>
      <c r="E150" s="210" t="s">
        <v>173</v>
      </c>
      <c r="F150" s="203"/>
      <c r="G150" s="204"/>
      <c r="H150" s="73">
        <v>0</v>
      </c>
    </row>
    <row r="151" spans="1:8" ht="15.75">
      <c r="A151" s="72" t="s">
        <v>281</v>
      </c>
      <c r="B151" s="200" t="s">
        <v>146</v>
      </c>
      <c r="C151" s="201" t="s">
        <v>127</v>
      </c>
      <c r="D151" s="210" t="s">
        <v>173</v>
      </c>
      <c r="E151" s="210" t="s">
        <v>173</v>
      </c>
      <c r="F151" s="203"/>
      <c r="G151" s="204"/>
      <c r="H151" s="73">
        <v>0</v>
      </c>
    </row>
    <row r="152" spans="1:8" ht="15.75">
      <c r="A152" s="72" t="s">
        <v>282</v>
      </c>
      <c r="B152" s="209" t="s">
        <v>283</v>
      </c>
      <c r="C152" s="201" t="s">
        <v>127</v>
      </c>
      <c r="D152" s="220">
        <f>D143</f>
        <v>22.482599999999962</v>
      </c>
      <c r="E152" s="220">
        <f>E143</f>
        <v>31.35000000000003</v>
      </c>
      <c r="F152" s="203"/>
      <c r="G152" s="204"/>
      <c r="H152" s="203">
        <v>0</v>
      </c>
    </row>
    <row r="153" spans="1:8" ht="15.75">
      <c r="A153" s="72" t="s">
        <v>796</v>
      </c>
      <c r="B153" s="212" t="s">
        <v>284</v>
      </c>
      <c r="C153" s="201" t="s">
        <v>127</v>
      </c>
      <c r="D153" s="220">
        <f>D143</f>
        <v>22.482599999999962</v>
      </c>
      <c r="E153" s="220">
        <v>16.58</v>
      </c>
      <c r="F153" s="203"/>
      <c r="G153" s="204"/>
      <c r="H153" s="203">
        <v>0</v>
      </c>
    </row>
    <row r="154" spans="1:8" ht="15.75">
      <c r="A154" s="72" t="s">
        <v>797</v>
      </c>
      <c r="B154" s="212" t="s">
        <v>285</v>
      </c>
      <c r="C154" s="201" t="s">
        <v>127</v>
      </c>
      <c r="D154" s="203"/>
      <c r="E154" s="210" t="s">
        <v>173</v>
      </c>
      <c r="F154" s="203"/>
      <c r="G154" s="204"/>
      <c r="H154" s="73">
        <v>0</v>
      </c>
    </row>
    <row r="155" spans="1:8" ht="15.75">
      <c r="A155" s="72" t="s">
        <v>798</v>
      </c>
      <c r="B155" s="212" t="s">
        <v>286</v>
      </c>
      <c r="C155" s="201" t="s">
        <v>127</v>
      </c>
      <c r="D155" s="210" t="s">
        <v>173</v>
      </c>
      <c r="E155" s="210" t="s">
        <v>173</v>
      </c>
      <c r="F155" s="203"/>
      <c r="G155" s="204"/>
      <c r="H155" s="203">
        <v>0</v>
      </c>
    </row>
    <row r="156" spans="1:8" ht="16.5" thickBot="1">
      <c r="A156" s="72" t="s">
        <v>799</v>
      </c>
      <c r="B156" s="212" t="s">
        <v>287</v>
      </c>
      <c r="C156" s="223" t="s">
        <v>127</v>
      </c>
      <c r="D156" s="203"/>
      <c r="E156" s="203">
        <f>+E152-E153</f>
        <v>14.770000000000032</v>
      </c>
      <c r="F156" s="203"/>
      <c r="G156" s="204"/>
      <c r="H156" s="203">
        <v>0</v>
      </c>
    </row>
    <row r="157" spans="1:8" ht="15.75">
      <c r="A157" s="82" t="s">
        <v>288</v>
      </c>
      <c r="B157" s="68" t="s">
        <v>211</v>
      </c>
      <c r="C157" s="219" t="s">
        <v>173</v>
      </c>
      <c r="D157" s="203"/>
      <c r="E157" s="203"/>
      <c r="F157" s="203"/>
      <c r="G157" s="204"/>
      <c r="H157" s="73">
        <v>0</v>
      </c>
    </row>
    <row r="158" spans="1:8" ht="47.25">
      <c r="A158" s="72" t="s">
        <v>800</v>
      </c>
      <c r="B158" s="212" t="s">
        <v>289</v>
      </c>
      <c r="C158" s="201" t="s">
        <v>127</v>
      </c>
      <c r="D158" s="224">
        <f>+D107+D67</f>
        <v>77.24259999999997</v>
      </c>
      <c r="E158" s="224">
        <f>+E107+E67</f>
        <v>85.25000000000003</v>
      </c>
      <c r="F158" s="203"/>
      <c r="G158" s="204"/>
      <c r="H158" s="203">
        <v>0</v>
      </c>
    </row>
    <row r="159" spans="1:8" ht="31.5">
      <c r="A159" s="72" t="s">
        <v>801</v>
      </c>
      <c r="B159" s="212" t="s">
        <v>290</v>
      </c>
      <c r="C159" s="201" t="s">
        <v>127</v>
      </c>
      <c r="D159" s="210" t="s">
        <v>173</v>
      </c>
      <c r="E159" s="210" t="s">
        <v>173</v>
      </c>
      <c r="F159" s="203"/>
      <c r="G159" s="203"/>
      <c r="H159" s="73">
        <v>0</v>
      </c>
    </row>
    <row r="160" spans="1:8" ht="31.5">
      <c r="A160" s="72" t="s">
        <v>291</v>
      </c>
      <c r="B160" s="211" t="s">
        <v>292</v>
      </c>
      <c r="C160" s="201" t="s">
        <v>127</v>
      </c>
      <c r="D160" s="210" t="s">
        <v>173</v>
      </c>
      <c r="E160" s="210" t="s">
        <v>173</v>
      </c>
      <c r="F160" s="203"/>
      <c r="G160" s="203"/>
      <c r="H160" s="73">
        <v>0</v>
      </c>
    </row>
    <row r="161" spans="1:8" ht="31.5">
      <c r="A161" s="72" t="s">
        <v>802</v>
      </c>
      <c r="B161" s="212" t="s">
        <v>293</v>
      </c>
      <c r="C161" s="201" t="s">
        <v>127</v>
      </c>
      <c r="D161" s="210" t="s">
        <v>173</v>
      </c>
      <c r="E161" s="210" t="s">
        <v>173</v>
      </c>
      <c r="F161" s="203"/>
      <c r="G161" s="203"/>
      <c r="H161" s="73">
        <v>0</v>
      </c>
    </row>
    <row r="162" spans="1:8" ht="31.5">
      <c r="A162" s="74" t="s">
        <v>294</v>
      </c>
      <c r="B162" s="211" t="s">
        <v>295</v>
      </c>
      <c r="C162" s="201" t="s">
        <v>127</v>
      </c>
      <c r="D162" s="210" t="s">
        <v>173</v>
      </c>
      <c r="E162" s="210" t="s">
        <v>173</v>
      </c>
      <c r="F162" s="203"/>
      <c r="G162" s="203"/>
      <c r="H162" s="73">
        <v>0</v>
      </c>
    </row>
    <row r="163" spans="1:8" ht="63.75" thickBot="1">
      <c r="A163" s="76" t="s">
        <v>803</v>
      </c>
      <c r="B163" s="83" t="s">
        <v>296</v>
      </c>
      <c r="C163" s="78" t="s">
        <v>173</v>
      </c>
      <c r="D163" s="225"/>
      <c r="E163" s="225"/>
      <c r="F163" s="203"/>
      <c r="G163" s="203"/>
      <c r="H163" s="73">
        <v>0</v>
      </c>
    </row>
    <row r="164" spans="1:8" ht="16.5" thickBot="1">
      <c r="A164" s="366" t="s">
        <v>297</v>
      </c>
      <c r="B164" s="367"/>
      <c r="C164" s="367"/>
      <c r="D164" s="367"/>
      <c r="E164" s="367"/>
      <c r="F164" s="367"/>
      <c r="G164" s="367"/>
      <c r="H164" s="368"/>
    </row>
    <row r="165" spans="1:8" ht="31.5">
      <c r="A165" s="67" t="s">
        <v>298</v>
      </c>
      <c r="B165" s="68" t="s">
        <v>299</v>
      </c>
      <c r="C165" s="69" t="s">
        <v>127</v>
      </c>
      <c r="D165" s="226">
        <f>+ROUND(D21*1.2,2)</f>
        <v>652.29</v>
      </c>
      <c r="E165" s="226">
        <f>+ROUND(E21*1.2,2)</f>
        <v>445.64</v>
      </c>
      <c r="F165" s="227"/>
      <c r="G165" s="228"/>
      <c r="H165" s="203">
        <v>0</v>
      </c>
    </row>
    <row r="166" spans="1:8" ht="15.75">
      <c r="A166" s="72" t="s">
        <v>804</v>
      </c>
      <c r="B166" s="200" t="s">
        <v>128</v>
      </c>
      <c r="C166" s="201" t="s">
        <v>127</v>
      </c>
      <c r="D166" s="210" t="s">
        <v>173</v>
      </c>
      <c r="E166" s="210" t="s">
        <v>173</v>
      </c>
      <c r="F166" s="203"/>
      <c r="G166" s="204"/>
      <c r="H166" s="73">
        <v>0</v>
      </c>
    </row>
    <row r="167" spans="1:8" ht="47.25">
      <c r="A167" s="72" t="s">
        <v>300</v>
      </c>
      <c r="B167" s="211" t="s">
        <v>129</v>
      </c>
      <c r="C167" s="201" t="s">
        <v>127</v>
      </c>
      <c r="D167" s="210" t="s">
        <v>173</v>
      </c>
      <c r="E167" s="210" t="s">
        <v>173</v>
      </c>
      <c r="F167" s="203"/>
      <c r="G167" s="204"/>
      <c r="H167" s="73">
        <v>0</v>
      </c>
    </row>
    <row r="168" spans="1:8" ht="47.25">
      <c r="A168" s="72" t="s">
        <v>301</v>
      </c>
      <c r="B168" s="211" t="s">
        <v>130</v>
      </c>
      <c r="C168" s="201" t="s">
        <v>127</v>
      </c>
      <c r="D168" s="210" t="s">
        <v>173</v>
      </c>
      <c r="E168" s="210" t="s">
        <v>173</v>
      </c>
      <c r="F168" s="203"/>
      <c r="G168" s="204"/>
      <c r="H168" s="73">
        <v>0</v>
      </c>
    </row>
    <row r="169" spans="1:8" ht="47.25">
      <c r="A169" s="72" t="s">
        <v>302</v>
      </c>
      <c r="B169" s="211" t="s">
        <v>131</v>
      </c>
      <c r="C169" s="201" t="s">
        <v>127</v>
      </c>
      <c r="D169" s="210" t="s">
        <v>173</v>
      </c>
      <c r="E169" s="210" t="s">
        <v>173</v>
      </c>
      <c r="F169" s="203"/>
      <c r="G169" s="204"/>
      <c r="H169" s="73">
        <v>0</v>
      </c>
    </row>
    <row r="170" spans="1:8" ht="15.75">
      <c r="A170" s="72" t="s">
        <v>805</v>
      </c>
      <c r="B170" s="200" t="s">
        <v>132</v>
      </c>
      <c r="C170" s="201" t="s">
        <v>127</v>
      </c>
      <c r="D170" s="229"/>
      <c r="E170" s="229"/>
      <c r="F170" s="203"/>
      <c r="G170" s="204"/>
      <c r="H170" s="73">
        <v>0</v>
      </c>
    </row>
    <row r="171" spans="1:8" ht="15.75">
      <c r="A171" s="72" t="s">
        <v>806</v>
      </c>
      <c r="B171" s="200" t="s">
        <v>133</v>
      </c>
      <c r="C171" s="201" t="s">
        <v>127</v>
      </c>
      <c r="D171" s="229">
        <f>D165</f>
        <v>652.29</v>
      </c>
      <c r="E171" s="229">
        <f>E165</f>
        <v>445.64</v>
      </c>
      <c r="F171" s="227"/>
      <c r="G171" s="204"/>
      <c r="H171" s="203">
        <v>0</v>
      </c>
    </row>
    <row r="172" spans="1:8" ht="15.75">
      <c r="A172" s="72" t="s">
        <v>807</v>
      </c>
      <c r="B172" s="200" t="s">
        <v>134</v>
      </c>
      <c r="C172" s="201" t="s">
        <v>127</v>
      </c>
      <c r="D172" s="210" t="s">
        <v>173</v>
      </c>
      <c r="E172" s="210" t="s">
        <v>173</v>
      </c>
      <c r="F172" s="203"/>
      <c r="G172" s="204"/>
      <c r="H172" s="73">
        <v>0</v>
      </c>
    </row>
    <row r="173" spans="1:8" ht="15.75">
      <c r="A173" s="72" t="s">
        <v>940</v>
      </c>
      <c r="B173" s="200" t="s">
        <v>135</v>
      </c>
      <c r="C173" s="201" t="s">
        <v>127</v>
      </c>
      <c r="D173" s="210" t="s">
        <v>173</v>
      </c>
      <c r="E173" s="210" t="s">
        <v>173</v>
      </c>
      <c r="F173" s="203"/>
      <c r="G173" s="204"/>
      <c r="H173" s="73">
        <v>0</v>
      </c>
    </row>
    <row r="174" spans="1:8" ht="15.75">
      <c r="A174" s="72" t="s">
        <v>303</v>
      </c>
      <c r="B174" s="200" t="s">
        <v>136</v>
      </c>
      <c r="C174" s="201" t="s">
        <v>127</v>
      </c>
      <c r="D174" s="210" t="s">
        <v>173</v>
      </c>
      <c r="E174" s="210" t="s">
        <v>173</v>
      </c>
      <c r="F174" s="203"/>
      <c r="G174" s="204"/>
      <c r="H174" s="73">
        <v>0</v>
      </c>
    </row>
    <row r="175" spans="1:8" ht="15.75">
      <c r="A175" s="72" t="s">
        <v>304</v>
      </c>
      <c r="B175" s="200" t="s">
        <v>138</v>
      </c>
      <c r="C175" s="201" t="s">
        <v>127</v>
      </c>
      <c r="D175" s="210" t="s">
        <v>173</v>
      </c>
      <c r="E175" s="210" t="s">
        <v>173</v>
      </c>
      <c r="F175" s="203"/>
      <c r="G175" s="204"/>
      <c r="H175" s="73">
        <v>0</v>
      </c>
    </row>
    <row r="176" spans="1:8" ht="47.25">
      <c r="A176" s="72" t="s">
        <v>305</v>
      </c>
      <c r="B176" s="205" t="s">
        <v>140</v>
      </c>
      <c r="C176" s="201" t="s">
        <v>127</v>
      </c>
      <c r="D176" s="210" t="s">
        <v>173</v>
      </c>
      <c r="E176" s="210" t="s">
        <v>173</v>
      </c>
      <c r="F176" s="203"/>
      <c r="G176" s="204"/>
      <c r="H176" s="73">
        <v>0</v>
      </c>
    </row>
    <row r="177" spans="1:8" ht="15.75">
      <c r="A177" s="72" t="s">
        <v>306</v>
      </c>
      <c r="B177" s="208" t="s">
        <v>142</v>
      </c>
      <c r="C177" s="201" t="s">
        <v>127</v>
      </c>
      <c r="D177" s="210" t="s">
        <v>173</v>
      </c>
      <c r="E177" s="210" t="s">
        <v>173</v>
      </c>
      <c r="F177" s="203"/>
      <c r="G177" s="204"/>
      <c r="H177" s="73">
        <v>0</v>
      </c>
    </row>
    <row r="178" spans="1:8" ht="15.75">
      <c r="A178" s="72" t="s">
        <v>307</v>
      </c>
      <c r="B178" s="208" t="s">
        <v>144</v>
      </c>
      <c r="C178" s="201" t="s">
        <v>127</v>
      </c>
      <c r="D178" s="210" t="s">
        <v>173</v>
      </c>
      <c r="E178" s="210" t="s">
        <v>173</v>
      </c>
      <c r="F178" s="203"/>
      <c r="G178" s="204"/>
      <c r="H178" s="73">
        <v>0</v>
      </c>
    </row>
    <row r="179" spans="1:8" ht="47.25">
      <c r="A179" s="72" t="s">
        <v>308</v>
      </c>
      <c r="B179" s="212" t="s">
        <v>309</v>
      </c>
      <c r="C179" s="201" t="s">
        <v>127</v>
      </c>
      <c r="D179" s="210" t="s">
        <v>173</v>
      </c>
      <c r="E179" s="210" t="s">
        <v>173</v>
      </c>
      <c r="F179" s="203"/>
      <c r="G179" s="204"/>
      <c r="H179" s="73">
        <v>0</v>
      </c>
    </row>
    <row r="180" spans="1:8" ht="15.75">
      <c r="A180" s="72" t="s">
        <v>310</v>
      </c>
      <c r="B180" s="211" t="s">
        <v>311</v>
      </c>
      <c r="C180" s="201" t="s">
        <v>127</v>
      </c>
      <c r="D180" s="210" t="s">
        <v>173</v>
      </c>
      <c r="E180" s="210" t="s">
        <v>173</v>
      </c>
      <c r="F180" s="203"/>
      <c r="G180" s="204"/>
      <c r="H180" s="73">
        <v>0</v>
      </c>
    </row>
    <row r="181" spans="1:8" ht="31.5">
      <c r="A181" s="72" t="s">
        <v>312</v>
      </c>
      <c r="B181" s="211" t="s">
        <v>313</v>
      </c>
      <c r="C181" s="201" t="s">
        <v>127</v>
      </c>
      <c r="D181" s="210" t="s">
        <v>173</v>
      </c>
      <c r="E181" s="210" t="s">
        <v>173</v>
      </c>
      <c r="F181" s="203"/>
      <c r="G181" s="204"/>
      <c r="H181" s="73">
        <v>0</v>
      </c>
    </row>
    <row r="182" spans="1:8" ht="15.75">
      <c r="A182" s="72" t="s">
        <v>314</v>
      </c>
      <c r="B182" s="200" t="s">
        <v>146</v>
      </c>
      <c r="C182" s="201" t="s">
        <v>127</v>
      </c>
      <c r="D182" s="210" t="s">
        <v>173</v>
      </c>
      <c r="E182" s="210" t="s">
        <v>173</v>
      </c>
      <c r="F182" s="203"/>
      <c r="G182" s="204"/>
      <c r="H182" s="73">
        <v>0</v>
      </c>
    </row>
    <row r="183" spans="1:8" ht="15.75">
      <c r="A183" s="72" t="s">
        <v>315</v>
      </c>
      <c r="B183" s="209" t="s">
        <v>316</v>
      </c>
      <c r="C183" s="201" t="s">
        <v>127</v>
      </c>
      <c r="D183" s="230">
        <f>+D171-D208</f>
        <v>579</v>
      </c>
      <c r="E183" s="230">
        <f>+E171-E208</f>
        <v>378.54999999999995</v>
      </c>
      <c r="F183" s="227"/>
      <c r="G183" s="204"/>
      <c r="H183" s="203">
        <v>0</v>
      </c>
    </row>
    <row r="184" spans="1:8" ht="15.75">
      <c r="A184" s="72" t="s">
        <v>317</v>
      </c>
      <c r="B184" s="212" t="s">
        <v>318</v>
      </c>
      <c r="C184" s="201" t="s">
        <v>127</v>
      </c>
      <c r="D184" s="210" t="s">
        <v>173</v>
      </c>
      <c r="E184" s="210" t="s">
        <v>173</v>
      </c>
      <c r="F184" s="203"/>
      <c r="G184" s="204"/>
      <c r="H184" s="73">
        <v>0</v>
      </c>
    </row>
    <row r="185" spans="1:8" ht="15.75">
      <c r="A185" s="72" t="s">
        <v>319</v>
      </c>
      <c r="B185" s="212" t="s">
        <v>320</v>
      </c>
      <c r="C185" s="201" t="s">
        <v>127</v>
      </c>
      <c r="D185" s="229">
        <f>+ROUND(D53*1.2,2)</f>
        <v>223.82</v>
      </c>
      <c r="E185" s="229">
        <f>+ROUND(E53*1.2,2)</f>
        <v>135.47</v>
      </c>
      <c r="F185" s="227"/>
      <c r="G185" s="204"/>
      <c r="H185" s="203">
        <v>0</v>
      </c>
    </row>
    <row r="186" spans="1:8" ht="31.5">
      <c r="A186" s="72" t="s">
        <v>321</v>
      </c>
      <c r="B186" s="211" t="s">
        <v>322</v>
      </c>
      <c r="C186" s="201" t="s">
        <v>127</v>
      </c>
      <c r="D186" s="210" t="s">
        <v>173</v>
      </c>
      <c r="E186" s="210" t="s">
        <v>173</v>
      </c>
      <c r="F186" s="203"/>
      <c r="G186" s="204"/>
      <c r="H186" s="73">
        <v>0</v>
      </c>
    </row>
    <row r="187" spans="1:8" ht="15.75">
      <c r="A187" s="72" t="s">
        <v>323</v>
      </c>
      <c r="B187" s="211" t="s">
        <v>324</v>
      </c>
      <c r="C187" s="201" t="s">
        <v>127</v>
      </c>
      <c r="D187" s="210" t="s">
        <v>173</v>
      </c>
      <c r="E187" s="210" t="s">
        <v>173</v>
      </c>
      <c r="F187" s="203"/>
      <c r="G187" s="204"/>
      <c r="H187" s="73">
        <v>0</v>
      </c>
    </row>
    <row r="188" spans="1:8" ht="15.75">
      <c r="A188" s="72" t="s">
        <v>325</v>
      </c>
      <c r="B188" s="211" t="s">
        <v>326</v>
      </c>
      <c r="C188" s="201" t="s">
        <v>127</v>
      </c>
      <c r="D188" s="229">
        <f>+ROUND(D55*1.2,2)</f>
        <v>223.82</v>
      </c>
      <c r="E188" s="229">
        <f>+ROUND(E55*1.2,2)</f>
        <v>135.47</v>
      </c>
      <c r="F188" s="227"/>
      <c r="G188" s="204"/>
      <c r="H188" s="203">
        <v>0</v>
      </c>
    </row>
    <row r="189" spans="1:8" ht="47.25">
      <c r="A189" s="72" t="s">
        <v>327</v>
      </c>
      <c r="B189" s="212" t="s">
        <v>328</v>
      </c>
      <c r="C189" s="201" t="s">
        <v>127</v>
      </c>
      <c r="D189" s="210" t="s">
        <v>173</v>
      </c>
      <c r="E189" s="210" t="s">
        <v>173</v>
      </c>
      <c r="F189" s="203"/>
      <c r="G189" s="204"/>
      <c r="H189" s="73">
        <v>0</v>
      </c>
    </row>
    <row r="190" spans="1:8" ht="31.5">
      <c r="A190" s="72" t="s">
        <v>329</v>
      </c>
      <c r="B190" s="212" t="s">
        <v>330</v>
      </c>
      <c r="C190" s="201" t="s">
        <v>127</v>
      </c>
      <c r="D190" s="210" t="s">
        <v>173</v>
      </c>
      <c r="E190" s="210" t="s">
        <v>173</v>
      </c>
      <c r="F190" s="203"/>
      <c r="G190" s="204"/>
      <c r="H190" s="73">
        <v>0</v>
      </c>
    </row>
    <row r="191" spans="1:8" ht="31.5">
      <c r="A191" s="72" t="s">
        <v>331</v>
      </c>
      <c r="B191" s="212" t="s">
        <v>332</v>
      </c>
      <c r="C191" s="201" t="s">
        <v>127</v>
      </c>
      <c r="D191" s="210" t="s">
        <v>173</v>
      </c>
      <c r="E191" s="210" t="s">
        <v>173</v>
      </c>
      <c r="F191" s="203"/>
      <c r="G191" s="204"/>
      <c r="H191" s="73">
        <v>0</v>
      </c>
    </row>
    <row r="192" spans="1:8" ht="15.75">
      <c r="A192" s="72" t="s">
        <v>333</v>
      </c>
      <c r="B192" s="212" t="s">
        <v>334</v>
      </c>
      <c r="C192" s="201" t="s">
        <v>127</v>
      </c>
      <c r="D192" s="229">
        <f>ROUND(D66/1.302,2)</f>
        <v>182.43</v>
      </c>
      <c r="E192" s="229">
        <f>ROUND(E66/1.302,2)</f>
        <v>104.45</v>
      </c>
      <c r="F192" s="203"/>
      <c r="G192" s="204"/>
      <c r="H192" s="203">
        <v>0</v>
      </c>
    </row>
    <row r="193" spans="1:8" ht="15.75">
      <c r="A193" s="72" t="s">
        <v>335</v>
      </c>
      <c r="B193" s="212" t="s">
        <v>336</v>
      </c>
      <c r="C193" s="201" t="s">
        <v>127</v>
      </c>
      <c r="D193" s="229">
        <f>+D66-D192</f>
        <v>55.09099999999998</v>
      </c>
      <c r="E193" s="229">
        <f>+E66-E192</f>
        <v>31.543999999999997</v>
      </c>
      <c r="F193" s="203"/>
      <c r="G193" s="204"/>
      <c r="H193" s="203">
        <v>0</v>
      </c>
    </row>
    <row r="194" spans="1:8" ht="15.75">
      <c r="A194" s="72" t="s">
        <v>337</v>
      </c>
      <c r="B194" s="212" t="s">
        <v>338</v>
      </c>
      <c r="C194" s="201" t="s">
        <v>127</v>
      </c>
      <c r="D194" s="231">
        <f>D68+D122</f>
        <v>27.6</v>
      </c>
      <c r="E194" s="231">
        <f>E68+E122</f>
        <v>24.37</v>
      </c>
      <c r="F194" s="227"/>
      <c r="G194" s="204"/>
      <c r="H194" s="203">
        <v>0</v>
      </c>
    </row>
    <row r="195" spans="1:8" ht="15.75">
      <c r="A195" s="72" t="s">
        <v>339</v>
      </c>
      <c r="B195" s="211" t="s">
        <v>340</v>
      </c>
      <c r="C195" s="201" t="s">
        <v>127</v>
      </c>
      <c r="D195" s="229">
        <f>D122</f>
        <v>16.17</v>
      </c>
      <c r="E195" s="229">
        <f>E122</f>
        <v>14.57</v>
      </c>
      <c r="F195" s="227"/>
      <c r="G195" s="228"/>
      <c r="H195" s="203">
        <v>0</v>
      </c>
    </row>
    <row r="196" spans="1:8" ht="31.5">
      <c r="A196" s="72" t="s">
        <v>341</v>
      </c>
      <c r="B196" s="212" t="s">
        <v>342</v>
      </c>
      <c r="C196" s="201" t="s">
        <v>127</v>
      </c>
      <c r="D196" s="231">
        <f>ROUND(D58*1.2,2)</f>
        <v>10.75</v>
      </c>
      <c r="E196" s="231">
        <f>ROUND(E58*1.2,2)</f>
        <v>9.88</v>
      </c>
      <c r="F196" s="227"/>
      <c r="G196" s="204"/>
      <c r="H196" s="203">
        <v>0</v>
      </c>
    </row>
    <row r="197" spans="1:8" ht="15.75">
      <c r="A197" s="72" t="s">
        <v>343</v>
      </c>
      <c r="B197" s="212" t="s">
        <v>344</v>
      </c>
      <c r="C197" s="201" t="s">
        <v>127</v>
      </c>
      <c r="D197" s="229">
        <f>+ROUND(D65*1.2,2)</f>
        <v>7.66</v>
      </c>
      <c r="E197" s="229">
        <f>+ROUND(E65*1.2,2)</f>
        <v>5.07</v>
      </c>
      <c r="F197" s="227"/>
      <c r="G197" s="204"/>
      <c r="H197" s="203">
        <v>0</v>
      </c>
    </row>
    <row r="198" spans="1:8" ht="15.75">
      <c r="A198" s="72" t="s">
        <v>345</v>
      </c>
      <c r="B198" s="212" t="s">
        <v>346</v>
      </c>
      <c r="C198" s="201" t="s">
        <v>127</v>
      </c>
      <c r="D198" s="229">
        <f>D73</f>
        <v>0.98</v>
      </c>
      <c r="E198" s="229">
        <f>E73</f>
        <v>0.68</v>
      </c>
      <c r="F198" s="227"/>
      <c r="G198" s="228"/>
      <c r="H198" s="203">
        <v>0</v>
      </c>
    </row>
    <row r="199" spans="1:8" ht="63">
      <c r="A199" s="72" t="s">
        <v>347</v>
      </c>
      <c r="B199" s="212" t="s">
        <v>348</v>
      </c>
      <c r="C199" s="201" t="s">
        <v>127</v>
      </c>
      <c r="D199" s="210" t="s">
        <v>173</v>
      </c>
      <c r="E199" s="210" t="s">
        <v>173</v>
      </c>
      <c r="F199" s="203"/>
      <c r="G199" s="204"/>
      <c r="H199" s="73">
        <v>0</v>
      </c>
    </row>
    <row r="200" spans="1:8" ht="15.75">
      <c r="A200" s="72" t="s">
        <v>349</v>
      </c>
      <c r="B200" s="212" t="s">
        <v>350</v>
      </c>
      <c r="C200" s="201" t="s">
        <v>127</v>
      </c>
      <c r="D200" s="231">
        <f>+D183-D185-D192-D193-D194-D197-D198-D196</f>
        <v>70.66900000000003</v>
      </c>
      <c r="E200" s="231">
        <f>+E183-E185-E192-E193-E194-E197-E198-E196</f>
        <v>67.08599999999993</v>
      </c>
      <c r="F200" s="203"/>
      <c r="G200" s="204"/>
      <c r="H200" s="73">
        <v>0</v>
      </c>
    </row>
    <row r="201" spans="1:8" ht="31.5">
      <c r="A201" s="72" t="s">
        <v>351</v>
      </c>
      <c r="B201" s="209" t="s">
        <v>352</v>
      </c>
      <c r="C201" s="201" t="s">
        <v>127</v>
      </c>
      <c r="D201" s="210">
        <v>0</v>
      </c>
      <c r="E201" s="210">
        <v>0</v>
      </c>
      <c r="F201" s="203"/>
      <c r="G201" s="204"/>
      <c r="H201" s="73">
        <v>0</v>
      </c>
    </row>
    <row r="202" spans="1:8" ht="31.5">
      <c r="A202" s="72" t="s">
        <v>353</v>
      </c>
      <c r="B202" s="212" t="s">
        <v>354</v>
      </c>
      <c r="C202" s="201" t="s">
        <v>127</v>
      </c>
      <c r="D202" s="210" t="s">
        <v>173</v>
      </c>
      <c r="E202" s="210" t="s">
        <v>173</v>
      </c>
      <c r="F202" s="203"/>
      <c r="G202" s="204"/>
      <c r="H202" s="73">
        <v>0</v>
      </c>
    </row>
    <row r="203" spans="1:8" ht="31.5">
      <c r="A203" s="72" t="s">
        <v>355</v>
      </c>
      <c r="B203" s="212" t="s">
        <v>356</v>
      </c>
      <c r="C203" s="201" t="s">
        <v>127</v>
      </c>
      <c r="D203" s="210" t="s">
        <v>173</v>
      </c>
      <c r="E203" s="210" t="s">
        <v>173</v>
      </c>
      <c r="F203" s="203"/>
      <c r="G203" s="204"/>
      <c r="H203" s="73">
        <v>0</v>
      </c>
    </row>
    <row r="204" spans="1:8" ht="47.25">
      <c r="A204" s="72" t="s">
        <v>357</v>
      </c>
      <c r="B204" s="211" t="s">
        <v>358</v>
      </c>
      <c r="C204" s="201" t="s">
        <v>127</v>
      </c>
      <c r="D204" s="210" t="s">
        <v>173</v>
      </c>
      <c r="E204" s="210" t="s">
        <v>173</v>
      </c>
      <c r="F204" s="203"/>
      <c r="G204" s="204"/>
      <c r="H204" s="73">
        <v>0</v>
      </c>
    </row>
    <row r="205" spans="1:8" ht="15.75">
      <c r="A205" s="72" t="s">
        <v>359</v>
      </c>
      <c r="B205" s="213" t="s">
        <v>360</v>
      </c>
      <c r="C205" s="201" t="s">
        <v>127</v>
      </c>
      <c r="D205" s="210" t="s">
        <v>173</v>
      </c>
      <c r="E205" s="210" t="s">
        <v>173</v>
      </c>
      <c r="F205" s="203"/>
      <c r="G205" s="204"/>
      <c r="H205" s="73">
        <v>0</v>
      </c>
    </row>
    <row r="206" spans="1:8" ht="31.5">
      <c r="A206" s="72" t="s">
        <v>361</v>
      </c>
      <c r="B206" s="213" t="s">
        <v>362</v>
      </c>
      <c r="C206" s="201" t="s">
        <v>127</v>
      </c>
      <c r="D206" s="210" t="s">
        <v>173</v>
      </c>
      <c r="E206" s="210" t="s">
        <v>173</v>
      </c>
      <c r="F206" s="203"/>
      <c r="G206" s="204"/>
      <c r="H206" s="73">
        <v>0</v>
      </c>
    </row>
    <row r="207" spans="1:8" ht="31.5">
      <c r="A207" s="72" t="s">
        <v>363</v>
      </c>
      <c r="B207" s="212" t="s">
        <v>364</v>
      </c>
      <c r="C207" s="201" t="s">
        <v>127</v>
      </c>
      <c r="D207" s="210" t="s">
        <v>173</v>
      </c>
      <c r="E207" s="210" t="s">
        <v>173</v>
      </c>
      <c r="F207" s="203"/>
      <c r="G207" s="204"/>
      <c r="H207" s="73">
        <v>0</v>
      </c>
    </row>
    <row r="208" spans="1:8" ht="31.5">
      <c r="A208" s="72" t="s">
        <v>365</v>
      </c>
      <c r="B208" s="209" t="s">
        <v>366</v>
      </c>
      <c r="C208" s="201" t="s">
        <v>127</v>
      </c>
      <c r="D208" s="220">
        <f>ROUND((D67+D153)*1.2,2)</f>
        <v>73.29</v>
      </c>
      <c r="E208" s="220">
        <f>ROUND((E67+E153)*1.2,2)</f>
        <v>67.09</v>
      </c>
      <c r="F208" s="227"/>
      <c r="G208" s="204"/>
      <c r="H208" s="203">
        <v>0</v>
      </c>
    </row>
    <row r="209" spans="1:8" ht="15.75">
      <c r="A209" s="72" t="s">
        <v>367</v>
      </c>
      <c r="B209" s="212" t="s">
        <v>368</v>
      </c>
      <c r="C209" s="201" t="s">
        <v>127</v>
      </c>
      <c r="D209" s="220">
        <f>D208</f>
        <v>73.29</v>
      </c>
      <c r="E209" s="220">
        <f>E208</f>
        <v>67.09</v>
      </c>
      <c r="F209" s="227"/>
      <c r="G209" s="204"/>
      <c r="H209" s="203">
        <v>0</v>
      </c>
    </row>
    <row r="210" spans="1:8" ht="15.75">
      <c r="A210" s="72" t="s">
        <v>369</v>
      </c>
      <c r="B210" s="211" t="s">
        <v>370</v>
      </c>
      <c r="C210" s="201" t="s">
        <v>127</v>
      </c>
      <c r="D210" s="210" t="s">
        <v>173</v>
      </c>
      <c r="E210" s="210" t="s">
        <v>173</v>
      </c>
      <c r="F210" s="203"/>
      <c r="G210" s="204"/>
      <c r="H210" s="207"/>
    </row>
    <row r="211" spans="1:8" ht="15.75">
      <c r="A211" s="72" t="s">
        <v>371</v>
      </c>
      <c r="B211" s="211" t="s">
        <v>372</v>
      </c>
      <c r="C211" s="201" t="s">
        <v>127</v>
      </c>
      <c r="D211" s="210" t="s">
        <v>173</v>
      </c>
      <c r="E211" s="210" t="s">
        <v>173</v>
      </c>
      <c r="F211" s="203"/>
      <c r="G211" s="204"/>
      <c r="H211" s="207"/>
    </row>
    <row r="212" spans="1:8" ht="31.5">
      <c r="A212" s="72" t="s">
        <v>373</v>
      </c>
      <c r="B212" s="211" t="s">
        <v>374</v>
      </c>
      <c r="C212" s="201" t="s">
        <v>127</v>
      </c>
      <c r="D212" s="210" t="s">
        <v>173</v>
      </c>
      <c r="E212" s="210" t="s">
        <v>173</v>
      </c>
      <c r="F212" s="203"/>
      <c r="G212" s="204"/>
      <c r="H212" s="73">
        <v>0</v>
      </c>
    </row>
    <row r="213" spans="1:8" ht="31.5">
      <c r="A213" s="72" t="s">
        <v>375</v>
      </c>
      <c r="B213" s="211" t="s">
        <v>376</v>
      </c>
      <c r="C213" s="201" t="s">
        <v>127</v>
      </c>
      <c r="D213" s="210" t="s">
        <v>173</v>
      </c>
      <c r="E213" s="210" t="s">
        <v>173</v>
      </c>
      <c r="F213" s="227"/>
      <c r="G213" s="204"/>
      <c r="H213" s="203">
        <v>0</v>
      </c>
    </row>
    <row r="214" spans="1:8" ht="31.5">
      <c r="A214" s="72" t="s">
        <v>377</v>
      </c>
      <c r="B214" s="211" t="s">
        <v>378</v>
      </c>
      <c r="C214" s="201" t="s">
        <v>127</v>
      </c>
      <c r="D214" s="210" t="s">
        <v>173</v>
      </c>
      <c r="E214" s="210" t="s">
        <v>173</v>
      </c>
      <c r="F214" s="203"/>
      <c r="G214" s="204"/>
      <c r="H214" s="73">
        <v>0</v>
      </c>
    </row>
    <row r="215" spans="1:8" ht="31.5">
      <c r="A215" s="72" t="s">
        <v>379</v>
      </c>
      <c r="B215" s="211" t="s">
        <v>380</v>
      </c>
      <c r="C215" s="201" t="s">
        <v>127</v>
      </c>
      <c r="D215" s="210" t="s">
        <v>173</v>
      </c>
      <c r="E215" s="210" t="s">
        <v>173</v>
      </c>
      <c r="F215" s="203"/>
      <c r="G215" s="204"/>
      <c r="H215" s="73">
        <v>0</v>
      </c>
    </row>
    <row r="216" spans="1:8" ht="15.75">
      <c r="A216" s="72" t="s">
        <v>381</v>
      </c>
      <c r="B216" s="212" t="s">
        <v>382</v>
      </c>
      <c r="C216" s="201" t="s">
        <v>127</v>
      </c>
      <c r="D216" s="210" t="s">
        <v>173</v>
      </c>
      <c r="E216" s="210" t="s">
        <v>173</v>
      </c>
      <c r="F216" s="203"/>
      <c r="G216" s="204"/>
      <c r="H216" s="73">
        <v>0</v>
      </c>
    </row>
    <row r="217" spans="1:8" ht="31.5">
      <c r="A217" s="72" t="s">
        <v>383</v>
      </c>
      <c r="B217" s="212" t="s">
        <v>384</v>
      </c>
      <c r="C217" s="201" t="s">
        <v>127</v>
      </c>
      <c r="D217" s="210" t="s">
        <v>173</v>
      </c>
      <c r="E217" s="210" t="s">
        <v>173</v>
      </c>
      <c r="F217" s="203"/>
      <c r="G217" s="204"/>
      <c r="H217" s="73">
        <v>0</v>
      </c>
    </row>
    <row r="218" spans="1:8" ht="15.75">
      <c r="A218" s="72" t="s">
        <v>385</v>
      </c>
      <c r="B218" s="212" t="s">
        <v>211</v>
      </c>
      <c r="C218" s="201" t="s">
        <v>173</v>
      </c>
      <c r="D218" s="210" t="s">
        <v>173</v>
      </c>
      <c r="E218" s="210" t="s">
        <v>173</v>
      </c>
      <c r="F218" s="203"/>
      <c r="G218" s="204"/>
      <c r="H218" s="73">
        <v>0</v>
      </c>
    </row>
    <row r="219" spans="1:8" ht="31.5">
      <c r="A219" s="72" t="s">
        <v>386</v>
      </c>
      <c r="B219" s="212" t="s">
        <v>387</v>
      </c>
      <c r="C219" s="201" t="s">
        <v>127</v>
      </c>
      <c r="D219" s="210" t="s">
        <v>173</v>
      </c>
      <c r="E219" s="210" t="s">
        <v>173</v>
      </c>
      <c r="F219" s="203"/>
      <c r="G219" s="204"/>
      <c r="H219" s="73">
        <v>0</v>
      </c>
    </row>
    <row r="220" spans="1:8" ht="31.5">
      <c r="A220" s="72" t="s">
        <v>388</v>
      </c>
      <c r="B220" s="209" t="s">
        <v>389</v>
      </c>
      <c r="C220" s="201" t="s">
        <v>127</v>
      </c>
      <c r="D220" s="210" t="s">
        <v>173</v>
      </c>
      <c r="E220" s="210" t="s">
        <v>173</v>
      </c>
      <c r="F220" s="203"/>
      <c r="G220" s="204"/>
      <c r="H220" s="73">
        <v>0</v>
      </c>
    </row>
    <row r="221" spans="1:8" ht="15.75">
      <c r="A221" s="72" t="s">
        <v>390</v>
      </c>
      <c r="B221" s="212" t="s">
        <v>391</v>
      </c>
      <c r="C221" s="201" t="s">
        <v>127</v>
      </c>
      <c r="D221" s="210" t="s">
        <v>173</v>
      </c>
      <c r="E221" s="210" t="s">
        <v>173</v>
      </c>
      <c r="F221" s="203"/>
      <c r="G221" s="204"/>
      <c r="H221" s="73">
        <v>0</v>
      </c>
    </row>
    <row r="222" spans="1:8" ht="31.5">
      <c r="A222" s="72" t="s">
        <v>392</v>
      </c>
      <c r="B222" s="212" t="s">
        <v>393</v>
      </c>
      <c r="C222" s="201" t="s">
        <v>127</v>
      </c>
      <c r="D222" s="210" t="s">
        <v>173</v>
      </c>
      <c r="E222" s="210" t="s">
        <v>173</v>
      </c>
      <c r="F222" s="203"/>
      <c r="G222" s="204"/>
      <c r="H222" s="73">
        <v>0</v>
      </c>
    </row>
    <row r="223" spans="1:8" ht="15.75">
      <c r="A223" s="72" t="s">
        <v>394</v>
      </c>
      <c r="B223" s="211" t="s">
        <v>395</v>
      </c>
      <c r="C223" s="201" t="s">
        <v>127</v>
      </c>
      <c r="D223" s="210" t="s">
        <v>173</v>
      </c>
      <c r="E223" s="210" t="s">
        <v>173</v>
      </c>
      <c r="F223" s="203"/>
      <c r="G223" s="204"/>
      <c r="H223" s="73">
        <v>0</v>
      </c>
    </row>
    <row r="224" spans="1:8" ht="15.75">
      <c r="A224" s="72" t="s">
        <v>396</v>
      </c>
      <c r="B224" s="211" t="s">
        <v>397</v>
      </c>
      <c r="C224" s="201" t="s">
        <v>127</v>
      </c>
      <c r="D224" s="210" t="s">
        <v>173</v>
      </c>
      <c r="E224" s="210" t="s">
        <v>173</v>
      </c>
      <c r="F224" s="203"/>
      <c r="G224" s="204"/>
      <c r="H224" s="73">
        <v>0</v>
      </c>
    </row>
    <row r="225" spans="1:8" ht="15.75">
      <c r="A225" s="72" t="s">
        <v>398</v>
      </c>
      <c r="B225" s="211" t="s">
        <v>399</v>
      </c>
      <c r="C225" s="201" t="s">
        <v>127</v>
      </c>
      <c r="D225" s="210" t="s">
        <v>173</v>
      </c>
      <c r="E225" s="210" t="s">
        <v>173</v>
      </c>
      <c r="F225" s="203"/>
      <c r="G225" s="204"/>
      <c r="H225" s="73">
        <v>0</v>
      </c>
    </row>
    <row r="226" spans="1:8" ht="15.75">
      <c r="A226" s="72" t="s">
        <v>400</v>
      </c>
      <c r="B226" s="212" t="s">
        <v>402</v>
      </c>
      <c r="C226" s="201" t="s">
        <v>127</v>
      </c>
      <c r="D226" s="210" t="s">
        <v>173</v>
      </c>
      <c r="E226" s="210" t="s">
        <v>173</v>
      </c>
      <c r="F226" s="203"/>
      <c r="G226" s="204"/>
      <c r="H226" s="73">
        <v>0</v>
      </c>
    </row>
    <row r="227" spans="1:8" ht="31.5">
      <c r="A227" s="72" t="s">
        <v>403</v>
      </c>
      <c r="B227" s="212" t="s">
        <v>404</v>
      </c>
      <c r="C227" s="201" t="s">
        <v>127</v>
      </c>
      <c r="D227" s="210" t="s">
        <v>173</v>
      </c>
      <c r="E227" s="210" t="s">
        <v>173</v>
      </c>
      <c r="F227" s="203"/>
      <c r="G227" s="204"/>
      <c r="H227" s="73">
        <v>0</v>
      </c>
    </row>
    <row r="228" spans="1:8" ht="15.75">
      <c r="A228" s="72" t="s">
        <v>405</v>
      </c>
      <c r="B228" s="211" t="s">
        <v>406</v>
      </c>
      <c r="C228" s="201" t="s">
        <v>127</v>
      </c>
      <c r="D228" s="210" t="s">
        <v>173</v>
      </c>
      <c r="E228" s="210" t="s">
        <v>173</v>
      </c>
      <c r="F228" s="203"/>
      <c r="G228" s="204"/>
      <c r="H228" s="73">
        <v>0</v>
      </c>
    </row>
    <row r="229" spans="1:8" ht="15.75">
      <c r="A229" s="72" t="s">
        <v>407</v>
      </c>
      <c r="B229" s="211" t="s">
        <v>408</v>
      </c>
      <c r="C229" s="201" t="s">
        <v>127</v>
      </c>
      <c r="D229" s="203"/>
      <c r="E229" s="210" t="s">
        <v>173</v>
      </c>
      <c r="F229" s="203"/>
      <c r="G229" s="204"/>
      <c r="H229" s="73">
        <v>0</v>
      </c>
    </row>
    <row r="230" spans="1:8" ht="15.75">
      <c r="A230" s="72" t="s">
        <v>409</v>
      </c>
      <c r="B230" s="212" t="s">
        <v>410</v>
      </c>
      <c r="C230" s="201" t="s">
        <v>127</v>
      </c>
      <c r="D230" s="210" t="s">
        <v>173</v>
      </c>
      <c r="E230" s="210" t="s">
        <v>173</v>
      </c>
      <c r="F230" s="203"/>
      <c r="G230" s="204"/>
      <c r="H230" s="73">
        <v>0</v>
      </c>
    </row>
    <row r="231" spans="1:8" ht="15.75">
      <c r="A231" s="72" t="s">
        <v>411</v>
      </c>
      <c r="B231" s="212" t="s">
        <v>412</v>
      </c>
      <c r="C231" s="201" t="s">
        <v>127</v>
      </c>
      <c r="D231" s="210" t="s">
        <v>173</v>
      </c>
      <c r="E231" s="210" t="s">
        <v>173</v>
      </c>
      <c r="F231" s="203"/>
      <c r="G231" s="204"/>
      <c r="H231" s="73">
        <v>0</v>
      </c>
    </row>
    <row r="232" spans="1:8" ht="15.75">
      <c r="A232" s="72" t="s">
        <v>413</v>
      </c>
      <c r="B232" s="212" t="s">
        <v>414</v>
      </c>
      <c r="C232" s="201" t="s">
        <v>127</v>
      </c>
      <c r="D232" s="210" t="s">
        <v>173</v>
      </c>
      <c r="E232" s="210" t="s">
        <v>173</v>
      </c>
      <c r="F232" s="203"/>
      <c r="G232" s="204"/>
      <c r="H232" s="73">
        <v>0</v>
      </c>
    </row>
    <row r="233" spans="1:8" ht="31.5">
      <c r="A233" s="72" t="s">
        <v>415</v>
      </c>
      <c r="B233" s="209" t="s">
        <v>416</v>
      </c>
      <c r="C233" s="201" t="s">
        <v>127</v>
      </c>
      <c r="D233" s="210" t="s">
        <v>173</v>
      </c>
      <c r="E233" s="210" t="s">
        <v>173</v>
      </c>
      <c r="F233" s="227"/>
      <c r="G233" s="204"/>
      <c r="H233" s="203">
        <v>0</v>
      </c>
    </row>
    <row r="234" spans="1:8" ht="31.5">
      <c r="A234" s="72">
        <v>15.1</v>
      </c>
      <c r="B234" s="212" t="s">
        <v>417</v>
      </c>
      <c r="C234" s="201" t="s">
        <v>127</v>
      </c>
      <c r="D234" s="210" t="s">
        <v>173</v>
      </c>
      <c r="E234" s="210" t="s">
        <v>173</v>
      </c>
      <c r="F234" s="203"/>
      <c r="G234" s="204"/>
      <c r="H234" s="73">
        <v>0</v>
      </c>
    </row>
    <row r="235" spans="1:8" ht="15.75">
      <c r="A235" s="72" t="s">
        <v>418</v>
      </c>
      <c r="B235" s="211" t="s">
        <v>395</v>
      </c>
      <c r="C235" s="201" t="s">
        <v>127</v>
      </c>
      <c r="D235" s="210" t="s">
        <v>173</v>
      </c>
      <c r="E235" s="210" t="s">
        <v>173</v>
      </c>
      <c r="F235" s="203"/>
      <c r="G235" s="204"/>
      <c r="H235" s="73">
        <v>0</v>
      </c>
    </row>
    <row r="236" spans="1:8" ht="15.75">
      <c r="A236" s="72" t="s">
        <v>419</v>
      </c>
      <c r="B236" s="211" t="s">
        <v>397</v>
      </c>
      <c r="C236" s="201" t="s">
        <v>127</v>
      </c>
      <c r="D236" s="210" t="s">
        <v>173</v>
      </c>
      <c r="E236" s="210" t="s">
        <v>173</v>
      </c>
      <c r="F236" s="203"/>
      <c r="G236" s="204"/>
      <c r="H236" s="73">
        <v>0</v>
      </c>
    </row>
    <row r="237" spans="1:8" ht="15.75">
      <c r="A237" s="72" t="s">
        <v>420</v>
      </c>
      <c r="B237" s="211" t="s">
        <v>399</v>
      </c>
      <c r="C237" s="201" t="s">
        <v>127</v>
      </c>
      <c r="D237" s="210" t="s">
        <v>173</v>
      </c>
      <c r="E237" s="210" t="s">
        <v>173</v>
      </c>
      <c r="F237" s="203"/>
      <c r="G237" s="204"/>
      <c r="H237" s="73">
        <v>0</v>
      </c>
    </row>
    <row r="238" spans="1:8" ht="15.75">
      <c r="A238" s="72" t="s">
        <v>421</v>
      </c>
      <c r="B238" s="212" t="s">
        <v>286</v>
      </c>
      <c r="C238" s="201" t="s">
        <v>127</v>
      </c>
      <c r="D238" s="210" t="s">
        <v>173</v>
      </c>
      <c r="E238" s="210" t="s">
        <v>173</v>
      </c>
      <c r="F238" s="227"/>
      <c r="G238" s="204"/>
      <c r="H238" s="203">
        <v>0</v>
      </c>
    </row>
    <row r="239" spans="1:8" ht="15.75">
      <c r="A239" s="72" t="s">
        <v>422</v>
      </c>
      <c r="B239" s="212" t="s">
        <v>423</v>
      </c>
      <c r="C239" s="201" t="s">
        <v>127</v>
      </c>
      <c r="D239" s="210" t="s">
        <v>173</v>
      </c>
      <c r="E239" s="210" t="s">
        <v>173</v>
      </c>
      <c r="F239" s="203"/>
      <c r="G239" s="204"/>
      <c r="H239" s="73">
        <v>0</v>
      </c>
    </row>
    <row r="240" spans="1:8" ht="31.5">
      <c r="A240" s="72" t="s">
        <v>424</v>
      </c>
      <c r="B240" s="209" t="s">
        <v>425</v>
      </c>
      <c r="C240" s="201" t="s">
        <v>127</v>
      </c>
      <c r="D240" s="210">
        <f>+D165-D183</f>
        <v>73.28999999999996</v>
      </c>
      <c r="E240" s="210">
        <f>+E165-E183</f>
        <v>67.09000000000003</v>
      </c>
      <c r="F240" s="227"/>
      <c r="G240" s="204"/>
      <c r="H240" s="203">
        <v>0</v>
      </c>
    </row>
    <row r="241" spans="1:8" ht="47.25">
      <c r="A241" s="72" t="s">
        <v>426</v>
      </c>
      <c r="B241" s="209" t="s">
        <v>427</v>
      </c>
      <c r="C241" s="201" t="s">
        <v>127</v>
      </c>
      <c r="D241" s="232">
        <f>D201-D208</f>
        <v>-73.29</v>
      </c>
      <c r="E241" s="232">
        <f>E201-E208</f>
        <v>-67.09</v>
      </c>
      <c r="F241" s="227"/>
      <c r="G241" s="204"/>
      <c r="H241" s="203">
        <v>0</v>
      </c>
    </row>
    <row r="242" spans="1:8" ht="31.5">
      <c r="A242" s="72" t="s">
        <v>428</v>
      </c>
      <c r="B242" s="212" t="s">
        <v>429</v>
      </c>
      <c r="C242" s="201" t="s">
        <v>127</v>
      </c>
      <c r="D242" s="210"/>
      <c r="E242" s="210"/>
      <c r="F242" s="227"/>
      <c r="G242" s="204"/>
      <c r="H242" s="203">
        <v>0</v>
      </c>
    </row>
    <row r="243" spans="1:8" ht="15.75">
      <c r="A243" s="72" t="s">
        <v>430</v>
      </c>
      <c r="B243" s="212" t="s">
        <v>431</v>
      </c>
      <c r="C243" s="201" t="s">
        <v>127</v>
      </c>
      <c r="D243" s="210"/>
      <c r="E243" s="210"/>
      <c r="F243" s="203"/>
      <c r="G243" s="204"/>
      <c r="H243" s="73">
        <v>0</v>
      </c>
    </row>
    <row r="244" spans="1:8" ht="31.5">
      <c r="A244" s="72" t="s">
        <v>432</v>
      </c>
      <c r="B244" s="209" t="s">
        <v>433</v>
      </c>
      <c r="C244" s="201" t="s">
        <v>127</v>
      </c>
      <c r="D244" s="210"/>
      <c r="E244" s="210"/>
      <c r="F244" s="227"/>
      <c r="G244" s="204"/>
      <c r="H244" s="203">
        <v>0</v>
      </c>
    </row>
    <row r="245" spans="1:8" ht="31.5">
      <c r="A245" s="72" t="s">
        <v>434</v>
      </c>
      <c r="B245" s="212" t="s">
        <v>435</v>
      </c>
      <c r="C245" s="201" t="s">
        <v>127</v>
      </c>
      <c r="D245" s="210"/>
      <c r="E245" s="210"/>
      <c r="F245" s="203"/>
      <c r="G245" s="204"/>
      <c r="H245" s="73">
        <v>0</v>
      </c>
    </row>
    <row r="246" spans="1:8" ht="31.5">
      <c r="A246" s="72" t="s">
        <v>436</v>
      </c>
      <c r="B246" s="212" t="s">
        <v>437</v>
      </c>
      <c r="C246" s="201" t="s">
        <v>127</v>
      </c>
      <c r="D246" s="210"/>
      <c r="E246" s="210"/>
      <c r="F246" s="227"/>
      <c r="G246" s="204"/>
      <c r="H246" s="203">
        <v>0</v>
      </c>
    </row>
    <row r="247" spans="1:8" ht="15.75">
      <c r="A247" s="72" t="s">
        <v>438</v>
      </c>
      <c r="B247" s="209" t="s">
        <v>439</v>
      </c>
      <c r="C247" s="201" t="s">
        <v>127</v>
      </c>
      <c r="D247" s="210"/>
      <c r="E247" s="210"/>
      <c r="F247" s="203"/>
      <c r="G247" s="204"/>
      <c r="H247" s="73">
        <v>0</v>
      </c>
    </row>
    <row r="248" spans="1:8" ht="31.5">
      <c r="A248" s="72" t="s">
        <v>440</v>
      </c>
      <c r="B248" s="209" t="s">
        <v>441</v>
      </c>
      <c r="C248" s="201" t="s">
        <v>127</v>
      </c>
      <c r="D248" s="220">
        <f>+D240+D241+D244+D247</f>
        <v>-4.263256414560601E-14</v>
      </c>
      <c r="E248" s="220">
        <f>+E240+E241+E244+E247</f>
        <v>2.842170943040401E-14</v>
      </c>
      <c r="F248" s="227"/>
      <c r="G248" s="204"/>
      <c r="H248" s="203">
        <v>0</v>
      </c>
    </row>
    <row r="249" spans="1:8" ht="15.75">
      <c r="A249" s="72" t="s">
        <v>442</v>
      </c>
      <c r="B249" s="209" t="s">
        <v>443</v>
      </c>
      <c r="C249" s="201" t="s">
        <v>127</v>
      </c>
      <c r="D249" s="210" t="s">
        <v>173</v>
      </c>
      <c r="E249" s="210" t="s">
        <v>173</v>
      </c>
      <c r="F249" s="203"/>
      <c r="G249" s="204"/>
      <c r="H249" s="73">
        <v>0</v>
      </c>
    </row>
    <row r="250" spans="1:8" ht="16.5" thickBot="1">
      <c r="A250" s="74" t="s">
        <v>444</v>
      </c>
      <c r="B250" s="233" t="s">
        <v>445</v>
      </c>
      <c r="C250" s="216" t="s">
        <v>127</v>
      </c>
      <c r="D250" s="234"/>
      <c r="E250" s="234"/>
      <c r="F250" s="203"/>
      <c r="G250" s="204"/>
      <c r="H250" s="73">
        <v>0</v>
      </c>
    </row>
    <row r="251" spans="1:8" ht="15.75">
      <c r="A251" s="67" t="s">
        <v>446</v>
      </c>
      <c r="B251" s="68" t="s">
        <v>211</v>
      </c>
      <c r="C251" s="69" t="s">
        <v>173</v>
      </c>
      <c r="D251" s="235"/>
      <c r="E251" s="235"/>
      <c r="F251" s="203"/>
      <c r="G251" s="204"/>
      <c r="H251" s="73">
        <v>0</v>
      </c>
    </row>
    <row r="252" spans="1:8" ht="31.5">
      <c r="A252" s="72" t="s">
        <v>447</v>
      </c>
      <c r="B252" s="212" t="s">
        <v>448</v>
      </c>
      <c r="C252" s="201" t="s">
        <v>127</v>
      </c>
      <c r="D252" s="210" t="s">
        <v>173</v>
      </c>
      <c r="E252" s="210" t="s">
        <v>173</v>
      </c>
      <c r="F252" s="203"/>
      <c r="G252" s="204"/>
      <c r="H252" s="73">
        <v>0</v>
      </c>
    </row>
    <row r="253" spans="1:8" ht="31.5">
      <c r="A253" s="72" t="s">
        <v>449</v>
      </c>
      <c r="B253" s="211" t="s">
        <v>450</v>
      </c>
      <c r="C253" s="201" t="s">
        <v>127</v>
      </c>
      <c r="D253" s="210" t="s">
        <v>173</v>
      </c>
      <c r="E253" s="210" t="s">
        <v>173</v>
      </c>
      <c r="F253" s="203"/>
      <c r="G253" s="204"/>
      <c r="H253" s="73">
        <v>0</v>
      </c>
    </row>
    <row r="254" spans="1:8" ht="15.75">
      <c r="A254" s="72" t="s">
        <v>451</v>
      </c>
      <c r="B254" s="213" t="s">
        <v>452</v>
      </c>
      <c r="C254" s="201" t="s">
        <v>127</v>
      </c>
      <c r="D254" s="210" t="s">
        <v>173</v>
      </c>
      <c r="E254" s="210" t="s">
        <v>173</v>
      </c>
      <c r="F254" s="203"/>
      <c r="G254" s="204"/>
      <c r="H254" s="73">
        <v>0</v>
      </c>
    </row>
    <row r="255" spans="1:8" ht="47.25">
      <c r="A255" s="72" t="s">
        <v>453</v>
      </c>
      <c r="B255" s="213" t="s">
        <v>454</v>
      </c>
      <c r="C255" s="201" t="s">
        <v>127</v>
      </c>
      <c r="D255" s="210" t="s">
        <v>173</v>
      </c>
      <c r="E255" s="210" t="s">
        <v>173</v>
      </c>
      <c r="F255" s="203"/>
      <c r="G255" s="204"/>
      <c r="H255" s="73">
        <v>0</v>
      </c>
    </row>
    <row r="256" spans="1:8" ht="15.75">
      <c r="A256" s="72" t="s">
        <v>455</v>
      </c>
      <c r="B256" s="214" t="s">
        <v>452</v>
      </c>
      <c r="C256" s="201" t="s">
        <v>127</v>
      </c>
      <c r="D256" s="210" t="s">
        <v>173</v>
      </c>
      <c r="E256" s="210" t="s">
        <v>173</v>
      </c>
      <c r="F256" s="203"/>
      <c r="G256" s="204"/>
      <c r="H256" s="73">
        <v>0</v>
      </c>
    </row>
    <row r="257" spans="1:8" ht="47.25">
      <c r="A257" s="72" t="s">
        <v>456</v>
      </c>
      <c r="B257" s="213" t="s">
        <v>130</v>
      </c>
      <c r="C257" s="201" t="s">
        <v>127</v>
      </c>
      <c r="D257" s="210" t="s">
        <v>173</v>
      </c>
      <c r="E257" s="210" t="s">
        <v>173</v>
      </c>
      <c r="F257" s="203"/>
      <c r="G257" s="204"/>
      <c r="H257" s="73">
        <v>0</v>
      </c>
    </row>
    <row r="258" spans="1:8" ht="15.75">
      <c r="A258" s="72" t="s">
        <v>457</v>
      </c>
      <c r="B258" s="214" t="s">
        <v>452</v>
      </c>
      <c r="C258" s="201" t="s">
        <v>127</v>
      </c>
      <c r="D258" s="210" t="s">
        <v>173</v>
      </c>
      <c r="E258" s="210" t="s">
        <v>173</v>
      </c>
      <c r="F258" s="203"/>
      <c r="G258" s="204"/>
      <c r="H258" s="73">
        <v>0</v>
      </c>
    </row>
    <row r="259" spans="1:8" ht="47.25">
      <c r="A259" s="72" t="s">
        <v>458</v>
      </c>
      <c r="B259" s="213" t="s">
        <v>131</v>
      </c>
      <c r="C259" s="201" t="s">
        <v>127</v>
      </c>
      <c r="D259" s="210" t="s">
        <v>173</v>
      </c>
      <c r="E259" s="210" t="s">
        <v>173</v>
      </c>
      <c r="F259" s="203"/>
      <c r="G259" s="204"/>
      <c r="H259" s="73">
        <v>0</v>
      </c>
    </row>
    <row r="260" spans="1:8" ht="15.75">
      <c r="A260" s="72" t="s">
        <v>459</v>
      </c>
      <c r="B260" s="214" t="s">
        <v>452</v>
      </c>
      <c r="C260" s="201" t="s">
        <v>127</v>
      </c>
      <c r="D260" s="210" t="s">
        <v>173</v>
      </c>
      <c r="E260" s="210" t="s">
        <v>173</v>
      </c>
      <c r="F260" s="203"/>
      <c r="G260" s="204"/>
      <c r="H260" s="73">
        <v>0</v>
      </c>
    </row>
    <row r="261" spans="1:8" ht="31.5">
      <c r="A261" s="72" t="s">
        <v>460</v>
      </c>
      <c r="B261" s="211" t="s">
        <v>461</v>
      </c>
      <c r="C261" s="201" t="s">
        <v>127</v>
      </c>
      <c r="D261" s="210" t="s">
        <v>173</v>
      </c>
      <c r="E261" s="210" t="s">
        <v>173</v>
      </c>
      <c r="F261" s="203"/>
      <c r="G261" s="204"/>
      <c r="H261" s="73">
        <v>0</v>
      </c>
    </row>
    <row r="262" spans="1:8" ht="15.75">
      <c r="A262" s="72" t="s">
        <v>462</v>
      </c>
      <c r="B262" s="213" t="s">
        <v>452</v>
      </c>
      <c r="C262" s="201" t="s">
        <v>127</v>
      </c>
      <c r="D262" s="210" t="s">
        <v>173</v>
      </c>
      <c r="E262" s="210" t="s">
        <v>173</v>
      </c>
      <c r="F262" s="203"/>
      <c r="G262" s="204"/>
      <c r="H262" s="73">
        <v>0</v>
      </c>
    </row>
    <row r="263" spans="1:8" ht="15.75">
      <c r="A263" s="72" t="s">
        <v>463</v>
      </c>
      <c r="B263" s="208" t="s">
        <v>464</v>
      </c>
      <c r="C263" s="201" t="s">
        <v>127</v>
      </c>
      <c r="D263" s="210" t="s">
        <v>173</v>
      </c>
      <c r="E263" s="210" t="s">
        <v>173</v>
      </c>
      <c r="F263" s="203"/>
      <c r="G263" s="204"/>
      <c r="H263" s="73">
        <v>0</v>
      </c>
    </row>
    <row r="264" spans="1:8" ht="15.75">
      <c r="A264" s="72" t="s">
        <v>465</v>
      </c>
      <c r="B264" s="213" t="s">
        <v>452</v>
      </c>
      <c r="C264" s="201" t="s">
        <v>127</v>
      </c>
      <c r="D264" s="210" t="s">
        <v>173</v>
      </c>
      <c r="E264" s="210" t="s">
        <v>173</v>
      </c>
      <c r="F264" s="203"/>
      <c r="G264" s="204"/>
      <c r="H264" s="73">
        <v>0</v>
      </c>
    </row>
    <row r="265" spans="1:8" ht="15.75">
      <c r="A265" s="72" t="s">
        <v>466</v>
      </c>
      <c r="B265" s="208" t="s">
        <v>467</v>
      </c>
      <c r="C265" s="201" t="s">
        <v>127</v>
      </c>
      <c r="D265" s="210" t="s">
        <v>173</v>
      </c>
      <c r="E265" s="210" t="s">
        <v>173</v>
      </c>
      <c r="F265" s="203"/>
      <c r="G265" s="204"/>
      <c r="H265" s="73">
        <v>0</v>
      </c>
    </row>
    <row r="266" spans="1:8" ht="15.75">
      <c r="A266" s="72" t="s">
        <v>468</v>
      </c>
      <c r="B266" s="213" t="s">
        <v>452</v>
      </c>
      <c r="C266" s="201" t="s">
        <v>127</v>
      </c>
      <c r="D266" s="210" t="s">
        <v>173</v>
      </c>
      <c r="E266" s="210" t="s">
        <v>173</v>
      </c>
      <c r="F266" s="203"/>
      <c r="G266" s="204"/>
      <c r="H266" s="73">
        <v>0</v>
      </c>
    </row>
    <row r="267" spans="1:8" ht="15.75">
      <c r="A267" s="72" t="s">
        <v>469</v>
      </c>
      <c r="B267" s="208" t="s">
        <v>470</v>
      </c>
      <c r="C267" s="201" t="s">
        <v>127</v>
      </c>
      <c r="D267" s="210" t="s">
        <v>173</v>
      </c>
      <c r="E267" s="210" t="s">
        <v>173</v>
      </c>
      <c r="F267" s="203"/>
      <c r="G267" s="204"/>
      <c r="H267" s="73">
        <v>0</v>
      </c>
    </row>
    <row r="268" spans="1:8" ht="15.75">
      <c r="A268" s="72" t="s">
        <v>471</v>
      </c>
      <c r="B268" s="213" t="s">
        <v>452</v>
      </c>
      <c r="C268" s="201" t="s">
        <v>127</v>
      </c>
      <c r="D268" s="210" t="s">
        <v>173</v>
      </c>
      <c r="E268" s="210" t="s">
        <v>173</v>
      </c>
      <c r="F268" s="203"/>
      <c r="G268" s="204"/>
      <c r="H268" s="73">
        <v>0</v>
      </c>
    </row>
    <row r="269" spans="1:8" ht="15.75">
      <c r="A269" s="72" t="s">
        <v>472</v>
      </c>
      <c r="B269" s="208" t="s">
        <v>473</v>
      </c>
      <c r="C269" s="201" t="s">
        <v>127</v>
      </c>
      <c r="D269" s="210" t="s">
        <v>173</v>
      </c>
      <c r="E269" s="210" t="s">
        <v>173</v>
      </c>
      <c r="F269" s="203"/>
      <c r="G269" s="204"/>
      <c r="H269" s="73">
        <v>0</v>
      </c>
    </row>
    <row r="270" spans="1:8" ht="15.75">
      <c r="A270" s="72" t="s">
        <v>474</v>
      </c>
      <c r="B270" s="213" t="s">
        <v>452</v>
      </c>
      <c r="C270" s="201" t="s">
        <v>127</v>
      </c>
      <c r="D270" s="210" t="s">
        <v>173</v>
      </c>
      <c r="E270" s="210" t="s">
        <v>173</v>
      </c>
      <c r="F270" s="203"/>
      <c r="G270" s="204"/>
      <c r="H270" s="73">
        <v>0</v>
      </c>
    </row>
    <row r="271" spans="1:8" ht="15.75">
      <c r="A271" s="72" t="s">
        <v>472</v>
      </c>
      <c r="B271" s="208" t="s">
        <v>475</v>
      </c>
      <c r="C271" s="201" t="s">
        <v>127</v>
      </c>
      <c r="D271" s="210" t="s">
        <v>173</v>
      </c>
      <c r="E271" s="210" t="s">
        <v>173</v>
      </c>
      <c r="F271" s="203"/>
      <c r="G271" s="204"/>
      <c r="H271" s="73">
        <v>0</v>
      </c>
    </row>
    <row r="272" spans="1:8" ht="15.75">
      <c r="A272" s="72" t="s">
        <v>476</v>
      </c>
      <c r="B272" s="213" t="s">
        <v>452</v>
      </c>
      <c r="C272" s="201" t="s">
        <v>127</v>
      </c>
      <c r="D272" s="210" t="s">
        <v>173</v>
      </c>
      <c r="E272" s="210" t="s">
        <v>173</v>
      </c>
      <c r="F272" s="203"/>
      <c r="G272" s="204"/>
      <c r="H272" s="73">
        <v>0</v>
      </c>
    </row>
    <row r="273" spans="1:8" ht="47.25">
      <c r="A273" s="72" t="s">
        <v>477</v>
      </c>
      <c r="B273" s="211" t="s">
        <v>478</v>
      </c>
      <c r="C273" s="201" t="s">
        <v>127</v>
      </c>
      <c r="D273" s="210" t="s">
        <v>173</v>
      </c>
      <c r="E273" s="210" t="s">
        <v>173</v>
      </c>
      <c r="F273" s="203"/>
      <c r="G273" s="204"/>
      <c r="H273" s="73">
        <v>0</v>
      </c>
    </row>
    <row r="274" spans="1:8" ht="15.75">
      <c r="A274" s="72" t="s">
        <v>479</v>
      </c>
      <c r="B274" s="213" t="s">
        <v>452</v>
      </c>
      <c r="C274" s="201" t="s">
        <v>127</v>
      </c>
      <c r="D274" s="210" t="s">
        <v>173</v>
      </c>
      <c r="E274" s="210" t="s">
        <v>173</v>
      </c>
      <c r="F274" s="203"/>
      <c r="G274" s="204"/>
      <c r="H274" s="73">
        <v>0</v>
      </c>
    </row>
    <row r="275" spans="1:8" ht="31.5">
      <c r="A275" s="72" t="s">
        <v>480</v>
      </c>
      <c r="B275" s="213" t="s">
        <v>142</v>
      </c>
      <c r="C275" s="201" t="s">
        <v>127</v>
      </c>
      <c r="D275" s="210" t="s">
        <v>173</v>
      </c>
      <c r="E275" s="210" t="s">
        <v>173</v>
      </c>
      <c r="F275" s="203"/>
      <c r="G275" s="204"/>
      <c r="H275" s="73">
        <v>0</v>
      </c>
    </row>
    <row r="276" spans="1:8" ht="15.75">
      <c r="A276" s="72" t="s">
        <v>481</v>
      </c>
      <c r="B276" s="214" t="s">
        <v>452</v>
      </c>
      <c r="C276" s="201" t="s">
        <v>127</v>
      </c>
      <c r="D276" s="210" t="s">
        <v>173</v>
      </c>
      <c r="E276" s="210" t="s">
        <v>173</v>
      </c>
      <c r="F276" s="203"/>
      <c r="G276" s="204"/>
      <c r="H276" s="73">
        <v>0</v>
      </c>
    </row>
    <row r="277" spans="1:8" ht="15.75">
      <c r="A277" s="72" t="s">
        <v>482</v>
      </c>
      <c r="B277" s="213" t="s">
        <v>144</v>
      </c>
      <c r="C277" s="201" t="s">
        <v>127</v>
      </c>
      <c r="D277" s="210" t="s">
        <v>173</v>
      </c>
      <c r="E277" s="210" t="s">
        <v>173</v>
      </c>
      <c r="F277" s="203"/>
      <c r="G277" s="204"/>
      <c r="H277" s="73">
        <v>0</v>
      </c>
    </row>
    <row r="278" spans="1:8" ht="15.75">
      <c r="A278" s="72" t="s">
        <v>483</v>
      </c>
      <c r="B278" s="214" t="s">
        <v>452</v>
      </c>
      <c r="C278" s="201" t="s">
        <v>127</v>
      </c>
      <c r="D278" s="210" t="s">
        <v>173</v>
      </c>
      <c r="E278" s="210" t="s">
        <v>173</v>
      </c>
      <c r="F278" s="203"/>
      <c r="G278" s="204"/>
      <c r="H278" s="73">
        <v>0</v>
      </c>
    </row>
    <row r="279" spans="1:8" ht="15.75">
      <c r="A279" s="72" t="s">
        <v>484</v>
      </c>
      <c r="B279" s="211" t="s">
        <v>485</v>
      </c>
      <c r="C279" s="201" t="s">
        <v>127</v>
      </c>
      <c r="D279" s="210" t="s">
        <v>173</v>
      </c>
      <c r="E279" s="210" t="s">
        <v>173</v>
      </c>
      <c r="F279" s="203"/>
      <c r="G279" s="204"/>
      <c r="H279" s="73">
        <v>0</v>
      </c>
    </row>
    <row r="280" spans="1:8" ht="15.75">
      <c r="A280" s="72" t="s">
        <v>486</v>
      </c>
      <c r="B280" s="213" t="s">
        <v>452</v>
      </c>
      <c r="C280" s="201" t="s">
        <v>127</v>
      </c>
      <c r="D280" s="210" t="s">
        <v>173</v>
      </c>
      <c r="E280" s="210" t="s">
        <v>173</v>
      </c>
      <c r="F280" s="203"/>
      <c r="G280" s="204"/>
      <c r="H280" s="73">
        <v>0</v>
      </c>
    </row>
    <row r="281" spans="1:8" ht="31.5">
      <c r="A281" s="72" t="s">
        <v>487</v>
      </c>
      <c r="B281" s="212" t="s">
        <v>488</v>
      </c>
      <c r="C281" s="201" t="s">
        <v>127</v>
      </c>
      <c r="D281" s="210" t="s">
        <v>173</v>
      </c>
      <c r="E281" s="210" t="s">
        <v>173</v>
      </c>
      <c r="F281" s="203"/>
      <c r="G281" s="204"/>
      <c r="H281" s="73">
        <v>0</v>
      </c>
    </row>
    <row r="282" spans="1:8" ht="15.75">
      <c r="A282" s="72" t="s">
        <v>489</v>
      </c>
      <c r="B282" s="211" t="s">
        <v>490</v>
      </c>
      <c r="C282" s="201" t="s">
        <v>127</v>
      </c>
      <c r="D282" s="210" t="s">
        <v>173</v>
      </c>
      <c r="E282" s="210" t="s">
        <v>173</v>
      </c>
      <c r="F282" s="203"/>
      <c r="G282" s="204"/>
      <c r="H282" s="73">
        <v>0</v>
      </c>
    </row>
    <row r="283" spans="1:8" ht="15.75">
      <c r="A283" s="72" t="s">
        <v>491</v>
      </c>
      <c r="B283" s="213" t="s">
        <v>452</v>
      </c>
      <c r="C283" s="201" t="s">
        <v>127</v>
      </c>
      <c r="D283" s="210" t="s">
        <v>173</v>
      </c>
      <c r="E283" s="210" t="s">
        <v>173</v>
      </c>
      <c r="F283" s="203"/>
      <c r="G283" s="204"/>
      <c r="H283" s="73">
        <v>0</v>
      </c>
    </row>
    <row r="284" spans="1:8" ht="31.5">
      <c r="A284" s="72" t="s">
        <v>492</v>
      </c>
      <c r="B284" s="211" t="s">
        <v>493</v>
      </c>
      <c r="C284" s="201" t="s">
        <v>127</v>
      </c>
      <c r="D284" s="210" t="s">
        <v>173</v>
      </c>
      <c r="E284" s="210" t="s">
        <v>173</v>
      </c>
      <c r="F284" s="203"/>
      <c r="G284" s="204"/>
      <c r="H284" s="73">
        <v>0</v>
      </c>
    </row>
    <row r="285" spans="1:8" ht="31.5">
      <c r="A285" s="72" t="s">
        <v>494</v>
      </c>
      <c r="B285" s="213" t="s">
        <v>322</v>
      </c>
      <c r="C285" s="201" t="s">
        <v>127</v>
      </c>
      <c r="D285" s="210" t="s">
        <v>173</v>
      </c>
      <c r="E285" s="210" t="s">
        <v>173</v>
      </c>
      <c r="F285" s="203"/>
      <c r="G285" s="204"/>
      <c r="H285" s="73">
        <v>0</v>
      </c>
    </row>
    <row r="286" spans="1:8" ht="15.75">
      <c r="A286" s="72" t="s">
        <v>495</v>
      </c>
      <c r="B286" s="214" t="s">
        <v>452</v>
      </c>
      <c r="C286" s="201" t="s">
        <v>127</v>
      </c>
      <c r="D286" s="210" t="s">
        <v>173</v>
      </c>
      <c r="E286" s="210" t="s">
        <v>173</v>
      </c>
      <c r="F286" s="203"/>
      <c r="G286" s="204"/>
      <c r="H286" s="73">
        <v>0</v>
      </c>
    </row>
    <row r="287" spans="1:8" ht="15.75">
      <c r="A287" s="72" t="s">
        <v>496</v>
      </c>
      <c r="B287" s="213" t="s">
        <v>497</v>
      </c>
      <c r="C287" s="201" t="s">
        <v>127</v>
      </c>
      <c r="D287" s="210" t="s">
        <v>173</v>
      </c>
      <c r="E287" s="210" t="s">
        <v>173</v>
      </c>
      <c r="F287" s="203"/>
      <c r="G287" s="204"/>
      <c r="H287" s="73">
        <v>0</v>
      </c>
    </row>
    <row r="288" spans="1:8" ht="15.75">
      <c r="A288" s="72" t="s">
        <v>498</v>
      </c>
      <c r="B288" s="214" t="s">
        <v>452</v>
      </c>
      <c r="C288" s="201" t="s">
        <v>127</v>
      </c>
      <c r="D288" s="210" t="s">
        <v>173</v>
      </c>
      <c r="E288" s="210" t="s">
        <v>173</v>
      </c>
      <c r="F288" s="203"/>
      <c r="G288" s="204"/>
      <c r="H288" s="73">
        <v>0</v>
      </c>
    </row>
    <row r="289" spans="1:8" ht="47.25">
      <c r="A289" s="72" t="s">
        <v>499</v>
      </c>
      <c r="B289" s="211" t="s">
        <v>500</v>
      </c>
      <c r="C289" s="201" t="s">
        <v>127</v>
      </c>
      <c r="D289" s="210" t="s">
        <v>173</v>
      </c>
      <c r="E289" s="210" t="s">
        <v>173</v>
      </c>
      <c r="F289" s="203"/>
      <c r="G289" s="204"/>
      <c r="H289" s="73">
        <v>0</v>
      </c>
    </row>
    <row r="290" spans="1:8" ht="15.75">
      <c r="A290" s="72" t="s">
        <v>501</v>
      </c>
      <c r="B290" s="213" t="s">
        <v>452</v>
      </c>
      <c r="C290" s="201" t="s">
        <v>127</v>
      </c>
      <c r="D290" s="210" t="s">
        <v>173</v>
      </c>
      <c r="E290" s="210" t="s">
        <v>173</v>
      </c>
      <c r="F290" s="203"/>
      <c r="G290" s="204"/>
      <c r="H290" s="73">
        <v>0</v>
      </c>
    </row>
    <row r="291" spans="1:8" ht="31.5">
      <c r="A291" s="72" t="s">
        <v>502</v>
      </c>
      <c r="B291" s="211" t="s">
        <v>503</v>
      </c>
      <c r="C291" s="201" t="s">
        <v>127</v>
      </c>
      <c r="D291" s="210" t="s">
        <v>173</v>
      </c>
      <c r="E291" s="210" t="s">
        <v>173</v>
      </c>
      <c r="F291" s="203"/>
      <c r="G291" s="204"/>
      <c r="H291" s="73">
        <v>0</v>
      </c>
    </row>
    <row r="292" spans="1:8" ht="15.75">
      <c r="A292" s="72" t="s">
        <v>504</v>
      </c>
      <c r="B292" s="213" t="s">
        <v>452</v>
      </c>
      <c r="C292" s="201" t="s">
        <v>127</v>
      </c>
      <c r="D292" s="210" t="s">
        <v>173</v>
      </c>
      <c r="E292" s="210" t="s">
        <v>173</v>
      </c>
      <c r="F292" s="203"/>
      <c r="G292" s="204"/>
      <c r="H292" s="73">
        <v>0</v>
      </c>
    </row>
    <row r="293" spans="1:8" ht="15.75">
      <c r="A293" s="72" t="s">
        <v>505</v>
      </c>
      <c r="B293" s="211" t="s">
        <v>506</v>
      </c>
      <c r="C293" s="201" t="s">
        <v>127</v>
      </c>
      <c r="D293" s="210" t="s">
        <v>173</v>
      </c>
      <c r="E293" s="210" t="s">
        <v>173</v>
      </c>
      <c r="F293" s="203"/>
      <c r="G293" s="204"/>
      <c r="H293" s="73">
        <v>0</v>
      </c>
    </row>
    <row r="294" spans="1:8" ht="15.75">
      <c r="A294" s="72" t="s">
        <v>507</v>
      </c>
      <c r="B294" s="213" t="s">
        <v>452</v>
      </c>
      <c r="C294" s="201" t="s">
        <v>127</v>
      </c>
      <c r="D294" s="210" t="s">
        <v>173</v>
      </c>
      <c r="E294" s="210" t="s">
        <v>173</v>
      </c>
      <c r="F294" s="203"/>
      <c r="G294" s="204"/>
      <c r="H294" s="73">
        <v>0</v>
      </c>
    </row>
    <row r="295" spans="1:8" ht="15.75">
      <c r="A295" s="72" t="s">
        <v>508</v>
      </c>
      <c r="B295" s="211" t="s">
        <v>509</v>
      </c>
      <c r="C295" s="201" t="s">
        <v>127</v>
      </c>
      <c r="D295" s="210" t="s">
        <v>173</v>
      </c>
      <c r="E295" s="210" t="s">
        <v>173</v>
      </c>
      <c r="F295" s="203"/>
      <c r="G295" s="204"/>
      <c r="H295" s="73">
        <v>0</v>
      </c>
    </row>
    <row r="296" spans="1:8" ht="15.75">
      <c r="A296" s="72" t="s">
        <v>510</v>
      </c>
      <c r="B296" s="213" t="s">
        <v>452</v>
      </c>
      <c r="C296" s="201" t="s">
        <v>127</v>
      </c>
      <c r="D296" s="210" t="s">
        <v>173</v>
      </c>
      <c r="E296" s="210" t="s">
        <v>173</v>
      </c>
      <c r="F296" s="203"/>
      <c r="G296" s="204"/>
      <c r="H296" s="73">
        <v>0</v>
      </c>
    </row>
    <row r="297" spans="1:8" ht="15.75">
      <c r="A297" s="72" t="s">
        <v>511</v>
      </c>
      <c r="B297" s="211" t="s">
        <v>512</v>
      </c>
      <c r="C297" s="201" t="s">
        <v>127</v>
      </c>
      <c r="D297" s="210" t="s">
        <v>173</v>
      </c>
      <c r="E297" s="210" t="s">
        <v>173</v>
      </c>
      <c r="F297" s="203"/>
      <c r="G297" s="204"/>
      <c r="H297" s="73">
        <v>0</v>
      </c>
    </row>
    <row r="298" spans="1:8" ht="15.75">
      <c r="A298" s="72" t="s">
        <v>513</v>
      </c>
      <c r="B298" s="213" t="s">
        <v>452</v>
      </c>
      <c r="C298" s="201" t="s">
        <v>127</v>
      </c>
      <c r="D298" s="210" t="s">
        <v>173</v>
      </c>
      <c r="E298" s="210" t="s">
        <v>173</v>
      </c>
      <c r="F298" s="203"/>
      <c r="G298" s="204"/>
      <c r="H298" s="73">
        <v>0</v>
      </c>
    </row>
    <row r="299" spans="1:8" ht="47.25">
      <c r="A299" s="72" t="s">
        <v>514</v>
      </c>
      <c r="B299" s="211" t="s">
        <v>515</v>
      </c>
      <c r="C299" s="201" t="s">
        <v>127</v>
      </c>
      <c r="D299" s="210" t="s">
        <v>173</v>
      </c>
      <c r="E299" s="210" t="s">
        <v>173</v>
      </c>
      <c r="F299" s="203"/>
      <c r="G299" s="204"/>
      <c r="H299" s="73">
        <v>0</v>
      </c>
    </row>
    <row r="300" spans="1:8" ht="15.75">
      <c r="A300" s="72" t="s">
        <v>516</v>
      </c>
      <c r="B300" s="213" t="s">
        <v>452</v>
      </c>
      <c r="C300" s="201" t="s">
        <v>127</v>
      </c>
      <c r="D300" s="210" t="s">
        <v>173</v>
      </c>
      <c r="E300" s="210" t="s">
        <v>173</v>
      </c>
      <c r="F300" s="203"/>
      <c r="G300" s="204"/>
      <c r="H300" s="73">
        <v>0</v>
      </c>
    </row>
    <row r="301" spans="1:8" ht="15.75">
      <c r="A301" s="72" t="s">
        <v>517</v>
      </c>
      <c r="B301" s="211" t="s">
        <v>518</v>
      </c>
      <c r="C301" s="201" t="s">
        <v>127</v>
      </c>
      <c r="D301" s="210" t="s">
        <v>173</v>
      </c>
      <c r="E301" s="210" t="s">
        <v>173</v>
      </c>
      <c r="F301" s="203"/>
      <c r="G301" s="204"/>
      <c r="H301" s="73">
        <v>0</v>
      </c>
    </row>
    <row r="302" spans="1:8" ht="15.75">
      <c r="A302" s="72" t="s">
        <v>519</v>
      </c>
      <c r="B302" s="213" t="s">
        <v>452</v>
      </c>
      <c r="C302" s="201" t="s">
        <v>127</v>
      </c>
      <c r="D302" s="210" t="s">
        <v>173</v>
      </c>
      <c r="E302" s="210" t="s">
        <v>173</v>
      </c>
      <c r="F302" s="203"/>
      <c r="G302" s="204"/>
      <c r="H302" s="73">
        <v>0</v>
      </c>
    </row>
    <row r="303" spans="1:8" ht="47.25">
      <c r="A303" s="72" t="s">
        <v>520</v>
      </c>
      <c r="B303" s="212" t="s">
        <v>521</v>
      </c>
      <c r="C303" s="201" t="s">
        <v>756</v>
      </c>
      <c r="D303" s="210">
        <f>+D165/D171*100</f>
        <v>100</v>
      </c>
      <c r="E303" s="210">
        <f>+E165/E171*100</f>
        <v>100</v>
      </c>
      <c r="F303" s="236"/>
      <c r="G303" s="237"/>
      <c r="H303" s="236" t="s">
        <v>173</v>
      </c>
    </row>
    <row r="304" spans="1:8" ht="31.5">
      <c r="A304" s="72" t="s">
        <v>522</v>
      </c>
      <c r="B304" s="211" t="s">
        <v>523</v>
      </c>
      <c r="C304" s="201" t="s">
        <v>756</v>
      </c>
      <c r="D304" s="210" t="s">
        <v>173</v>
      </c>
      <c r="E304" s="210" t="s">
        <v>173</v>
      </c>
      <c r="F304" s="203"/>
      <c r="G304" s="204"/>
      <c r="H304" s="73">
        <v>0</v>
      </c>
    </row>
    <row r="305" spans="1:8" ht="47.25">
      <c r="A305" s="72" t="s">
        <v>524</v>
      </c>
      <c r="B305" s="211" t="s">
        <v>525</v>
      </c>
      <c r="C305" s="201" t="s">
        <v>756</v>
      </c>
      <c r="D305" s="210" t="s">
        <v>173</v>
      </c>
      <c r="E305" s="210" t="s">
        <v>173</v>
      </c>
      <c r="F305" s="203"/>
      <c r="G305" s="204"/>
      <c r="H305" s="73">
        <v>0</v>
      </c>
    </row>
    <row r="306" spans="1:8" ht="47.25">
      <c r="A306" s="72" t="s">
        <v>526</v>
      </c>
      <c r="B306" s="211" t="s">
        <v>527</v>
      </c>
      <c r="C306" s="201" t="s">
        <v>756</v>
      </c>
      <c r="D306" s="210" t="s">
        <v>173</v>
      </c>
      <c r="E306" s="210" t="s">
        <v>173</v>
      </c>
      <c r="F306" s="203"/>
      <c r="G306" s="204"/>
      <c r="H306" s="73">
        <v>0</v>
      </c>
    </row>
    <row r="307" spans="1:8" ht="47.25">
      <c r="A307" s="72" t="s">
        <v>528</v>
      </c>
      <c r="B307" s="211" t="s">
        <v>529</v>
      </c>
      <c r="C307" s="201" t="s">
        <v>756</v>
      </c>
      <c r="D307" s="210" t="s">
        <v>173</v>
      </c>
      <c r="E307" s="210" t="s">
        <v>173</v>
      </c>
      <c r="F307" s="203"/>
      <c r="G307" s="204"/>
      <c r="H307" s="73">
        <v>0</v>
      </c>
    </row>
    <row r="308" spans="1:8" ht="15.75">
      <c r="A308" s="72" t="s">
        <v>530</v>
      </c>
      <c r="B308" s="208" t="s">
        <v>531</v>
      </c>
      <c r="C308" s="201" t="s">
        <v>756</v>
      </c>
      <c r="D308" s="210" t="s">
        <v>173</v>
      </c>
      <c r="E308" s="210" t="s">
        <v>173</v>
      </c>
      <c r="F308" s="203"/>
      <c r="G308" s="204"/>
      <c r="H308" s="73">
        <v>0</v>
      </c>
    </row>
    <row r="309" spans="1:8" ht="15.75">
      <c r="A309" s="72" t="s">
        <v>534</v>
      </c>
      <c r="B309" s="208" t="s">
        <v>535</v>
      </c>
      <c r="C309" s="201" t="s">
        <v>756</v>
      </c>
      <c r="D309" s="210">
        <f>D303</f>
        <v>100</v>
      </c>
      <c r="E309" s="210">
        <f>E303</f>
        <v>100</v>
      </c>
      <c r="F309" s="236"/>
      <c r="G309" s="204"/>
      <c r="H309" s="84" t="s">
        <v>173</v>
      </c>
    </row>
    <row r="310" spans="1:8" ht="15.75">
      <c r="A310" s="72" t="s">
        <v>536</v>
      </c>
      <c r="B310" s="208" t="s">
        <v>537</v>
      </c>
      <c r="C310" s="201"/>
      <c r="D310" s="210" t="s">
        <v>173</v>
      </c>
      <c r="E310" s="210" t="s">
        <v>173</v>
      </c>
      <c r="F310" s="203"/>
      <c r="G310" s="203"/>
      <c r="H310" s="73">
        <v>0</v>
      </c>
    </row>
    <row r="311" spans="1:8" ht="15.75">
      <c r="A311" s="72" t="s">
        <v>538</v>
      </c>
      <c r="B311" s="208" t="s">
        <v>539</v>
      </c>
      <c r="C311" s="201" t="s">
        <v>756</v>
      </c>
      <c r="D311" s="210" t="s">
        <v>173</v>
      </c>
      <c r="E311" s="210" t="s">
        <v>173</v>
      </c>
      <c r="F311" s="203"/>
      <c r="G311" s="203"/>
      <c r="H311" s="73">
        <v>0</v>
      </c>
    </row>
    <row r="312" spans="1:8" ht="15.75">
      <c r="A312" s="72" t="s">
        <v>540</v>
      </c>
      <c r="B312" s="208" t="s">
        <v>541</v>
      </c>
      <c r="C312" s="201" t="s">
        <v>756</v>
      </c>
      <c r="D312" s="210" t="s">
        <v>173</v>
      </c>
      <c r="E312" s="210" t="s">
        <v>173</v>
      </c>
      <c r="F312" s="203"/>
      <c r="G312" s="203"/>
      <c r="H312" s="73">
        <v>0</v>
      </c>
    </row>
    <row r="313" spans="1:8" ht="47.25">
      <c r="A313" s="72" t="s">
        <v>542</v>
      </c>
      <c r="B313" s="211" t="s">
        <v>543</v>
      </c>
      <c r="C313" s="201" t="s">
        <v>756</v>
      </c>
      <c r="D313" s="210" t="s">
        <v>173</v>
      </c>
      <c r="E313" s="210" t="s">
        <v>173</v>
      </c>
      <c r="F313" s="203"/>
      <c r="G313" s="203"/>
      <c r="H313" s="73">
        <v>0</v>
      </c>
    </row>
    <row r="314" spans="1:8" ht="15.75">
      <c r="A314" s="72" t="s">
        <v>544</v>
      </c>
      <c r="B314" s="238" t="s">
        <v>142</v>
      </c>
      <c r="C314" s="201" t="s">
        <v>756</v>
      </c>
      <c r="D314" s="210" t="s">
        <v>173</v>
      </c>
      <c r="E314" s="210" t="s">
        <v>173</v>
      </c>
      <c r="F314" s="203"/>
      <c r="G314" s="203"/>
      <c r="H314" s="73">
        <v>0</v>
      </c>
    </row>
    <row r="315" spans="1:8" ht="16.5" thickBot="1">
      <c r="A315" s="76" t="s">
        <v>545</v>
      </c>
      <c r="B315" s="85" t="s">
        <v>144</v>
      </c>
      <c r="C315" s="78" t="s">
        <v>756</v>
      </c>
      <c r="D315" s="202" t="s">
        <v>173</v>
      </c>
      <c r="E315" s="202" t="s">
        <v>173</v>
      </c>
      <c r="F315" s="203"/>
      <c r="G315" s="203"/>
      <c r="H315" s="73">
        <v>0</v>
      </c>
    </row>
    <row r="316" spans="1:8" ht="16.5" thickBot="1">
      <c r="A316" s="369" t="s">
        <v>546</v>
      </c>
      <c r="B316" s="370"/>
      <c r="C316" s="370"/>
      <c r="D316" s="371"/>
      <c r="E316" s="371"/>
      <c r="F316" s="371"/>
      <c r="G316" s="371"/>
      <c r="H316" s="372"/>
    </row>
    <row r="317" spans="1:8" ht="32.25" thickBot="1">
      <c r="A317" s="67" t="s">
        <v>547</v>
      </c>
      <c r="B317" s="68" t="s">
        <v>548</v>
      </c>
      <c r="C317" s="69" t="s">
        <v>173</v>
      </c>
      <c r="D317" s="203">
        <v>0</v>
      </c>
      <c r="E317" s="239"/>
      <c r="F317" s="203">
        <v>0</v>
      </c>
      <c r="G317" s="203">
        <v>0</v>
      </c>
      <c r="H317" s="73">
        <v>0</v>
      </c>
    </row>
    <row r="318" spans="1:8" ht="15.75">
      <c r="A318" s="72" t="s">
        <v>549</v>
      </c>
      <c r="B318" s="212" t="s">
        <v>550</v>
      </c>
      <c r="C318" s="201" t="s">
        <v>770</v>
      </c>
      <c r="D318" s="203">
        <v>0</v>
      </c>
      <c r="E318" s="203">
        <v>0</v>
      </c>
      <c r="F318" s="203">
        <v>0</v>
      </c>
      <c r="G318" s="203">
        <v>0</v>
      </c>
      <c r="H318" s="73">
        <v>0</v>
      </c>
    </row>
    <row r="319" spans="1:8" ht="15.75">
      <c r="A319" s="72" t="s">
        <v>551</v>
      </c>
      <c r="B319" s="212" t="s">
        <v>552</v>
      </c>
      <c r="C319" s="201" t="s">
        <v>553</v>
      </c>
      <c r="D319" s="203">
        <v>0</v>
      </c>
      <c r="E319" s="240" t="s">
        <v>54</v>
      </c>
      <c r="F319" s="203">
        <v>0</v>
      </c>
      <c r="G319" s="203">
        <v>0</v>
      </c>
      <c r="H319" s="73">
        <v>0</v>
      </c>
    </row>
    <row r="320" spans="1:8" ht="15.75">
      <c r="A320" s="72" t="s">
        <v>554</v>
      </c>
      <c r="B320" s="212" t="s">
        <v>555</v>
      </c>
      <c r="C320" s="201" t="s">
        <v>770</v>
      </c>
      <c r="D320" s="203">
        <v>0</v>
      </c>
      <c r="E320" s="241"/>
      <c r="F320" s="203">
        <v>0</v>
      </c>
      <c r="G320" s="203">
        <v>0</v>
      </c>
      <c r="H320" s="73">
        <v>0</v>
      </c>
    </row>
    <row r="321" spans="1:8" ht="15.75">
      <c r="A321" s="72" t="s">
        <v>556</v>
      </c>
      <c r="B321" s="212" t="s">
        <v>557</v>
      </c>
      <c r="C321" s="201" t="s">
        <v>553</v>
      </c>
      <c r="D321" s="203">
        <v>0</v>
      </c>
      <c r="E321" s="241"/>
      <c r="F321" s="203">
        <v>0</v>
      </c>
      <c r="G321" s="203">
        <v>0</v>
      </c>
      <c r="H321" s="73">
        <v>0</v>
      </c>
    </row>
    <row r="322" spans="1:8" ht="15.75">
      <c r="A322" s="72" t="s">
        <v>558</v>
      </c>
      <c r="B322" s="212" t="s">
        <v>559</v>
      </c>
      <c r="C322" s="201" t="s">
        <v>560</v>
      </c>
      <c r="D322" s="203">
        <v>0</v>
      </c>
      <c r="E322" s="241"/>
      <c r="F322" s="203">
        <v>0</v>
      </c>
      <c r="G322" s="203">
        <v>0</v>
      </c>
      <c r="H322" s="73">
        <v>0</v>
      </c>
    </row>
    <row r="323" spans="1:8" ht="15.75">
      <c r="A323" s="72" t="s">
        <v>561</v>
      </c>
      <c r="B323" s="212" t="s">
        <v>562</v>
      </c>
      <c r="C323" s="201" t="s">
        <v>173</v>
      </c>
      <c r="D323" s="203">
        <v>0</v>
      </c>
      <c r="E323" s="241"/>
      <c r="F323" s="203">
        <v>0</v>
      </c>
      <c r="G323" s="203">
        <v>0</v>
      </c>
      <c r="H323" s="73">
        <v>0</v>
      </c>
    </row>
    <row r="324" spans="1:8" ht="15.75">
      <c r="A324" s="72" t="s">
        <v>563</v>
      </c>
      <c r="B324" s="211" t="s">
        <v>564</v>
      </c>
      <c r="C324" s="201" t="s">
        <v>560</v>
      </c>
      <c r="D324" s="203">
        <v>0</v>
      </c>
      <c r="E324" s="241"/>
      <c r="F324" s="203">
        <v>0</v>
      </c>
      <c r="G324" s="203">
        <v>0</v>
      </c>
      <c r="H324" s="73">
        <v>0</v>
      </c>
    </row>
    <row r="325" spans="1:8" ht="15.75">
      <c r="A325" s="72" t="s">
        <v>565</v>
      </c>
      <c r="B325" s="211" t="s">
        <v>566</v>
      </c>
      <c r="C325" s="201" t="s">
        <v>567</v>
      </c>
      <c r="D325" s="203">
        <v>0</v>
      </c>
      <c r="E325" s="242" t="s">
        <v>54</v>
      </c>
      <c r="F325" s="203">
        <v>0</v>
      </c>
      <c r="G325" s="203">
        <v>0</v>
      </c>
      <c r="H325" s="73">
        <v>0</v>
      </c>
    </row>
    <row r="326" spans="1:8" ht="31.5">
      <c r="A326" s="72" t="s">
        <v>568</v>
      </c>
      <c r="B326" s="212" t="s">
        <v>569</v>
      </c>
      <c r="C326" s="201" t="s">
        <v>173</v>
      </c>
      <c r="D326" s="203">
        <v>0</v>
      </c>
      <c r="E326" s="241"/>
      <c r="F326" s="203">
        <v>0</v>
      </c>
      <c r="G326" s="203">
        <v>0</v>
      </c>
      <c r="H326" s="73">
        <v>0</v>
      </c>
    </row>
    <row r="327" spans="1:8" ht="15.75">
      <c r="A327" s="72" t="s">
        <v>570</v>
      </c>
      <c r="B327" s="211" t="s">
        <v>564</v>
      </c>
      <c r="C327" s="201" t="s">
        <v>560</v>
      </c>
      <c r="D327" s="203">
        <v>0</v>
      </c>
      <c r="E327" s="241"/>
      <c r="F327" s="203">
        <v>0</v>
      </c>
      <c r="G327" s="203">
        <v>0</v>
      </c>
      <c r="H327" s="73">
        <v>0</v>
      </c>
    </row>
    <row r="328" spans="1:8" ht="15.75">
      <c r="A328" s="72" t="s">
        <v>571</v>
      </c>
      <c r="B328" s="211" t="s">
        <v>572</v>
      </c>
      <c r="C328" s="201" t="s">
        <v>770</v>
      </c>
      <c r="D328" s="203">
        <v>0</v>
      </c>
      <c r="E328" s="242" t="s">
        <v>54</v>
      </c>
      <c r="F328" s="203">
        <v>0</v>
      </c>
      <c r="G328" s="203">
        <v>0</v>
      </c>
      <c r="H328" s="73">
        <v>0</v>
      </c>
    </row>
    <row r="329" spans="1:8" ht="15.75">
      <c r="A329" s="72" t="s">
        <v>573</v>
      </c>
      <c r="B329" s="211" t="s">
        <v>566</v>
      </c>
      <c r="C329" s="201" t="s">
        <v>567</v>
      </c>
      <c r="D329" s="203">
        <v>0</v>
      </c>
      <c r="E329" s="241"/>
      <c r="F329" s="203">
        <v>0</v>
      </c>
      <c r="G329" s="203">
        <v>0</v>
      </c>
      <c r="H329" s="73">
        <v>0</v>
      </c>
    </row>
    <row r="330" spans="1:8" ht="31.5">
      <c r="A330" s="72" t="s">
        <v>574</v>
      </c>
      <c r="B330" s="212" t="s">
        <v>575</v>
      </c>
      <c r="C330" s="201" t="s">
        <v>173</v>
      </c>
      <c r="D330" s="203">
        <v>0</v>
      </c>
      <c r="E330" s="241"/>
      <c r="F330" s="203">
        <v>0</v>
      </c>
      <c r="G330" s="203">
        <v>0</v>
      </c>
      <c r="H330" s="73">
        <v>0</v>
      </c>
    </row>
    <row r="331" spans="1:8" ht="15.75">
      <c r="A331" s="72" t="s">
        <v>576</v>
      </c>
      <c r="B331" s="211" t="s">
        <v>564</v>
      </c>
      <c r="C331" s="201" t="s">
        <v>560</v>
      </c>
      <c r="D331" s="203">
        <v>0</v>
      </c>
      <c r="E331" s="241"/>
      <c r="F331" s="203">
        <v>0</v>
      </c>
      <c r="G331" s="203">
        <v>0</v>
      </c>
      <c r="H331" s="73">
        <v>0</v>
      </c>
    </row>
    <row r="332" spans="1:8" ht="15.75">
      <c r="A332" s="72" t="s">
        <v>577</v>
      </c>
      <c r="B332" s="211" t="s">
        <v>566</v>
      </c>
      <c r="C332" s="201" t="s">
        <v>567</v>
      </c>
      <c r="D332" s="203">
        <v>0</v>
      </c>
      <c r="E332" s="242" t="s">
        <v>54</v>
      </c>
      <c r="F332" s="203">
        <v>0</v>
      </c>
      <c r="G332" s="203">
        <v>0</v>
      </c>
      <c r="H332" s="73">
        <v>0</v>
      </c>
    </row>
    <row r="333" spans="1:8" ht="31.5">
      <c r="A333" s="72" t="s">
        <v>578</v>
      </c>
      <c r="B333" s="212" t="s">
        <v>579</v>
      </c>
      <c r="C333" s="201" t="s">
        <v>173</v>
      </c>
      <c r="D333" s="203">
        <v>0</v>
      </c>
      <c r="E333" s="241"/>
      <c r="F333" s="203">
        <v>0</v>
      </c>
      <c r="G333" s="203">
        <v>0</v>
      </c>
      <c r="H333" s="73">
        <v>0</v>
      </c>
    </row>
    <row r="334" spans="1:8" ht="15.75">
      <c r="A334" s="72" t="s">
        <v>580</v>
      </c>
      <c r="B334" s="211" t="s">
        <v>564</v>
      </c>
      <c r="C334" s="201" t="s">
        <v>560</v>
      </c>
      <c r="D334" s="203">
        <v>0</v>
      </c>
      <c r="E334" s="241"/>
      <c r="F334" s="203">
        <v>0</v>
      </c>
      <c r="G334" s="203">
        <v>0</v>
      </c>
      <c r="H334" s="73">
        <v>0</v>
      </c>
    </row>
    <row r="335" spans="1:8" ht="15.75">
      <c r="A335" s="72" t="s">
        <v>581</v>
      </c>
      <c r="B335" s="211" t="s">
        <v>572</v>
      </c>
      <c r="C335" s="201" t="s">
        <v>770</v>
      </c>
      <c r="D335" s="203">
        <v>0</v>
      </c>
      <c r="E335" s="242" t="s">
        <v>54</v>
      </c>
      <c r="F335" s="203">
        <v>0</v>
      </c>
      <c r="G335" s="203">
        <v>0</v>
      </c>
      <c r="H335" s="73">
        <v>0</v>
      </c>
    </row>
    <row r="336" spans="1:8" ht="16.5" thickBot="1">
      <c r="A336" s="74" t="s">
        <v>582</v>
      </c>
      <c r="B336" s="243" t="s">
        <v>566</v>
      </c>
      <c r="C336" s="216" t="s">
        <v>567</v>
      </c>
      <c r="D336" s="203">
        <v>0</v>
      </c>
      <c r="E336" s="241"/>
      <c r="F336" s="203">
        <v>0</v>
      </c>
      <c r="G336" s="203">
        <v>0</v>
      </c>
      <c r="H336" s="73">
        <v>0</v>
      </c>
    </row>
    <row r="337" spans="1:8" ht="31.5">
      <c r="A337" s="67" t="s">
        <v>583</v>
      </c>
      <c r="B337" s="68" t="s">
        <v>584</v>
      </c>
      <c r="C337" s="69" t="s">
        <v>173</v>
      </c>
      <c r="D337" s="86"/>
      <c r="E337" s="86"/>
      <c r="F337" s="86"/>
      <c r="G337" s="71"/>
      <c r="H337" s="87"/>
    </row>
    <row r="338" spans="1:8" ht="31.5">
      <c r="A338" s="72" t="s">
        <v>585</v>
      </c>
      <c r="B338" s="212" t="s">
        <v>586</v>
      </c>
      <c r="C338" s="201" t="s">
        <v>560</v>
      </c>
      <c r="D338" s="244">
        <v>576.3659</v>
      </c>
      <c r="E338" s="229">
        <v>410</v>
      </c>
      <c r="F338" s="203"/>
      <c r="G338" s="204"/>
      <c r="H338" s="373"/>
    </row>
    <row r="339" spans="1:8" ht="47.25">
      <c r="A339" s="72" t="s">
        <v>587</v>
      </c>
      <c r="B339" s="211" t="s">
        <v>588</v>
      </c>
      <c r="C339" s="201" t="s">
        <v>560</v>
      </c>
      <c r="D339" s="210" t="s">
        <v>173</v>
      </c>
      <c r="E339" s="210" t="s">
        <v>173</v>
      </c>
      <c r="F339" s="203"/>
      <c r="G339" s="204"/>
      <c r="H339" s="374"/>
    </row>
    <row r="340" spans="1:8" ht="15.75">
      <c r="A340" s="72" t="s">
        <v>589</v>
      </c>
      <c r="B340" s="238" t="s">
        <v>590</v>
      </c>
      <c r="C340" s="201" t="s">
        <v>560</v>
      </c>
      <c r="D340" s="229">
        <f>D338</f>
        <v>576.3659</v>
      </c>
      <c r="E340" s="229">
        <f>E338</f>
        <v>410</v>
      </c>
      <c r="F340" s="203"/>
      <c r="G340" s="204"/>
      <c r="H340" s="374"/>
    </row>
    <row r="341" spans="1:8" ht="15.75">
      <c r="A341" s="72" t="s">
        <v>591</v>
      </c>
      <c r="B341" s="238" t="s">
        <v>592</v>
      </c>
      <c r="C341" s="201" t="s">
        <v>560</v>
      </c>
      <c r="D341" s="210" t="s">
        <v>173</v>
      </c>
      <c r="E341" s="210" t="s">
        <v>173</v>
      </c>
      <c r="F341" s="203"/>
      <c r="G341" s="204"/>
      <c r="H341" s="374"/>
    </row>
    <row r="342" spans="1:8" ht="31.5">
      <c r="A342" s="72" t="s">
        <v>593</v>
      </c>
      <c r="B342" s="212" t="s">
        <v>594</v>
      </c>
      <c r="C342" s="201" t="s">
        <v>560</v>
      </c>
      <c r="D342" s="229">
        <v>64.475</v>
      </c>
      <c r="E342" s="229">
        <v>37.82</v>
      </c>
      <c r="F342" s="203"/>
      <c r="G342" s="204"/>
      <c r="H342" s="374"/>
    </row>
    <row r="343" spans="1:8" ht="31.5">
      <c r="A343" s="72" t="s">
        <v>595</v>
      </c>
      <c r="B343" s="212" t="s">
        <v>596</v>
      </c>
      <c r="C343" s="201" t="s">
        <v>770</v>
      </c>
      <c r="D343" s="229">
        <v>99.448</v>
      </c>
      <c r="E343" s="229">
        <v>90.802</v>
      </c>
      <c r="F343" s="203"/>
      <c r="G343" s="204"/>
      <c r="H343" s="375"/>
    </row>
    <row r="344" spans="1:8" ht="47.25">
      <c r="A344" s="72" t="s">
        <v>597</v>
      </c>
      <c r="B344" s="211" t="s">
        <v>598</v>
      </c>
      <c r="C344" s="201" t="s">
        <v>770</v>
      </c>
      <c r="D344" s="210" t="s">
        <v>173</v>
      </c>
      <c r="E344" s="210" t="s">
        <v>173</v>
      </c>
      <c r="F344" s="203"/>
      <c r="G344" s="204"/>
      <c r="H344" s="73"/>
    </row>
    <row r="345" spans="1:8" ht="15.75">
      <c r="A345" s="72" t="s">
        <v>599</v>
      </c>
      <c r="B345" s="238" t="s">
        <v>590</v>
      </c>
      <c r="C345" s="201" t="s">
        <v>770</v>
      </c>
      <c r="D345" s="229">
        <f>D343</f>
        <v>99.448</v>
      </c>
      <c r="E345" s="229">
        <f>E343</f>
        <v>90.802</v>
      </c>
      <c r="F345" s="203"/>
      <c r="G345" s="204"/>
      <c r="H345" s="73"/>
    </row>
    <row r="346" spans="1:8" ht="15.75">
      <c r="A346" s="72" t="s">
        <v>600</v>
      </c>
      <c r="B346" s="238" t="s">
        <v>592</v>
      </c>
      <c r="C346" s="201" t="s">
        <v>770</v>
      </c>
      <c r="D346" s="210" t="s">
        <v>173</v>
      </c>
      <c r="E346" s="210" t="s">
        <v>173</v>
      </c>
      <c r="F346" s="203"/>
      <c r="G346" s="204"/>
      <c r="H346" s="73"/>
    </row>
    <row r="347" spans="1:8" ht="31.5">
      <c r="A347" s="72" t="s">
        <v>601</v>
      </c>
      <c r="B347" s="212" t="s">
        <v>602</v>
      </c>
      <c r="C347" s="201" t="s">
        <v>603</v>
      </c>
      <c r="D347" s="229">
        <v>16277</v>
      </c>
      <c r="E347" s="229">
        <v>16498</v>
      </c>
      <c r="F347" s="245"/>
      <c r="G347" s="204"/>
      <c r="H347" s="88"/>
    </row>
    <row r="348" spans="1:8" ht="47.25">
      <c r="A348" s="72" t="s">
        <v>604</v>
      </c>
      <c r="B348" s="212" t="s">
        <v>605</v>
      </c>
      <c r="C348" s="201" t="s">
        <v>127</v>
      </c>
      <c r="D348" s="224">
        <f>+D27-0</f>
        <v>543.5735</v>
      </c>
      <c r="E348" s="224">
        <f>+E27-0</f>
        <v>371.37</v>
      </c>
      <c r="F348" s="246"/>
      <c r="G348" s="204"/>
      <c r="H348" s="73"/>
    </row>
    <row r="349" spans="1:8" ht="15.75">
      <c r="A349" s="72" t="s">
        <v>606</v>
      </c>
      <c r="B349" s="209" t="s">
        <v>607</v>
      </c>
      <c r="C349" s="201" t="s">
        <v>173</v>
      </c>
      <c r="D349" s="203"/>
      <c r="E349" s="242" t="s">
        <v>54</v>
      </c>
      <c r="F349" s="203"/>
      <c r="G349" s="204"/>
      <c r="H349" s="73"/>
    </row>
    <row r="350" spans="1:8" ht="31.5">
      <c r="A350" s="72" t="s">
        <v>608</v>
      </c>
      <c r="B350" s="212" t="s">
        <v>609</v>
      </c>
      <c r="C350" s="201" t="s">
        <v>560</v>
      </c>
      <c r="D350" s="202" t="s">
        <v>173</v>
      </c>
      <c r="E350" s="202" t="s">
        <v>173</v>
      </c>
      <c r="F350" s="203"/>
      <c r="G350" s="204"/>
      <c r="H350" s="73"/>
    </row>
    <row r="351" spans="1:8" ht="15.75">
      <c r="A351" s="72" t="s">
        <v>610</v>
      </c>
      <c r="B351" s="212" t="s">
        <v>611</v>
      </c>
      <c r="C351" s="201" t="s">
        <v>553</v>
      </c>
      <c r="D351" s="202" t="s">
        <v>173</v>
      </c>
      <c r="E351" s="202" t="s">
        <v>173</v>
      </c>
      <c r="F351" s="203"/>
      <c r="G351" s="204"/>
      <c r="H351" s="73"/>
    </row>
    <row r="352" spans="1:8" ht="78.75">
      <c r="A352" s="72" t="s">
        <v>612</v>
      </c>
      <c r="B352" s="212" t="s">
        <v>613</v>
      </c>
      <c r="C352" s="201" t="s">
        <v>127</v>
      </c>
      <c r="D352" s="202" t="s">
        <v>173</v>
      </c>
      <c r="E352" s="202" t="s">
        <v>173</v>
      </c>
      <c r="F352" s="203"/>
      <c r="G352" s="204"/>
      <c r="H352" s="73"/>
    </row>
    <row r="353" spans="1:8" ht="47.25">
      <c r="A353" s="72" t="s">
        <v>614</v>
      </c>
      <c r="B353" s="212" t="s">
        <v>615</v>
      </c>
      <c r="C353" s="201" t="s">
        <v>127</v>
      </c>
      <c r="D353" s="202" t="s">
        <v>173</v>
      </c>
      <c r="E353" s="202" t="s">
        <v>173</v>
      </c>
      <c r="F353" s="203"/>
      <c r="G353" s="204"/>
      <c r="H353" s="73"/>
    </row>
    <row r="354" spans="1:8" ht="31.5">
      <c r="A354" s="72" t="s">
        <v>616</v>
      </c>
      <c r="B354" s="209" t="s">
        <v>617</v>
      </c>
      <c r="C354" s="247" t="s">
        <v>173</v>
      </c>
      <c r="D354" s="242" t="s">
        <v>54</v>
      </c>
      <c r="E354" s="242" t="s">
        <v>54</v>
      </c>
      <c r="F354" s="203"/>
      <c r="G354" s="204"/>
      <c r="H354" s="73"/>
    </row>
    <row r="355" spans="1:8" ht="31.5">
      <c r="A355" s="72" t="s">
        <v>618</v>
      </c>
      <c r="B355" s="212" t="s">
        <v>619</v>
      </c>
      <c r="C355" s="201" t="s">
        <v>770</v>
      </c>
      <c r="D355" s="202" t="s">
        <v>173</v>
      </c>
      <c r="E355" s="202" t="s">
        <v>173</v>
      </c>
      <c r="F355" s="203"/>
      <c r="G355" s="204"/>
      <c r="H355" s="73"/>
    </row>
    <row r="356" spans="1:8" ht="94.5">
      <c r="A356" s="72" t="s">
        <v>620</v>
      </c>
      <c r="B356" s="211" t="s">
        <v>621</v>
      </c>
      <c r="C356" s="201" t="s">
        <v>770</v>
      </c>
      <c r="D356" s="202" t="s">
        <v>173</v>
      </c>
      <c r="E356" s="202" t="s">
        <v>173</v>
      </c>
      <c r="F356" s="203"/>
      <c r="G356" s="204"/>
      <c r="H356" s="73"/>
    </row>
    <row r="357" spans="1:8" ht="94.5">
      <c r="A357" s="72" t="s">
        <v>622</v>
      </c>
      <c r="B357" s="211" t="s">
        <v>623</v>
      </c>
      <c r="C357" s="201" t="s">
        <v>770</v>
      </c>
      <c r="D357" s="202" t="s">
        <v>173</v>
      </c>
      <c r="E357" s="202" t="s">
        <v>173</v>
      </c>
      <c r="F357" s="203"/>
      <c r="G357" s="204"/>
      <c r="H357" s="73"/>
    </row>
    <row r="358" spans="1:8" ht="47.25">
      <c r="A358" s="72" t="s">
        <v>624</v>
      </c>
      <c r="B358" s="211" t="s">
        <v>625</v>
      </c>
      <c r="C358" s="201" t="s">
        <v>770</v>
      </c>
      <c r="D358" s="202" t="s">
        <v>173</v>
      </c>
      <c r="E358" s="202" t="s">
        <v>173</v>
      </c>
      <c r="F358" s="203"/>
      <c r="G358" s="204"/>
      <c r="H358" s="73"/>
    </row>
    <row r="359" spans="1:8" ht="31.5">
      <c r="A359" s="72" t="s">
        <v>626</v>
      </c>
      <c r="B359" s="212" t="s">
        <v>627</v>
      </c>
      <c r="C359" s="201" t="s">
        <v>560</v>
      </c>
      <c r="D359" s="202" t="s">
        <v>173</v>
      </c>
      <c r="E359" s="202" t="s">
        <v>173</v>
      </c>
      <c r="F359" s="203"/>
      <c r="G359" s="204"/>
      <c r="H359" s="73"/>
    </row>
    <row r="360" spans="1:8" ht="63">
      <c r="A360" s="72" t="s">
        <v>628</v>
      </c>
      <c r="B360" s="211" t="s">
        <v>629</v>
      </c>
      <c r="C360" s="201" t="s">
        <v>560</v>
      </c>
      <c r="D360" s="202" t="s">
        <v>173</v>
      </c>
      <c r="E360" s="202" t="s">
        <v>173</v>
      </c>
      <c r="F360" s="203"/>
      <c r="G360" s="204"/>
      <c r="H360" s="73"/>
    </row>
    <row r="361" spans="1:8" ht="31.5">
      <c r="A361" s="72" t="s">
        <v>630</v>
      </c>
      <c r="B361" s="211" t="s">
        <v>631</v>
      </c>
      <c r="C361" s="201" t="s">
        <v>560</v>
      </c>
      <c r="D361" s="202" t="s">
        <v>173</v>
      </c>
      <c r="E361" s="202" t="s">
        <v>173</v>
      </c>
      <c r="F361" s="203"/>
      <c r="G361" s="204"/>
      <c r="H361" s="73"/>
    </row>
    <row r="362" spans="1:8" ht="47.25">
      <c r="A362" s="72" t="s">
        <v>632</v>
      </c>
      <c r="B362" s="212" t="s">
        <v>633</v>
      </c>
      <c r="C362" s="201" t="s">
        <v>127</v>
      </c>
      <c r="D362" s="202" t="s">
        <v>173</v>
      </c>
      <c r="E362" s="202" t="s">
        <v>173</v>
      </c>
      <c r="F362" s="203"/>
      <c r="G362" s="204"/>
      <c r="H362" s="73"/>
    </row>
    <row r="363" spans="1:8" ht="31.5">
      <c r="A363" s="72" t="s">
        <v>634</v>
      </c>
      <c r="B363" s="211" t="s">
        <v>635</v>
      </c>
      <c r="C363" s="201" t="s">
        <v>127</v>
      </c>
      <c r="D363" s="202" t="s">
        <v>173</v>
      </c>
      <c r="E363" s="202" t="s">
        <v>173</v>
      </c>
      <c r="F363" s="203"/>
      <c r="G363" s="204"/>
      <c r="H363" s="73"/>
    </row>
    <row r="364" spans="1:8" ht="15.75">
      <c r="A364" s="72" t="s">
        <v>636</v>
      </c>
      <c r="B364" s="211" t="s">
        <v>144</v>
      </c>
      <c r="C364" s="201" t="s">
        <v>127</v>
      </c>
      <c r="D364" s="202" t="s">
        <v>173</v>
      </c>
      <c r="E364" s="202" t="s">
        <v>173</v>
      </c>
      <c r="F364" s="203"/>
      <c r="G364" s="204"/>
      <c r="H364" s="73"/>
    </row>
    <row r="365" spans="1:8" ht="16.5" thickBot="1">
      <c r="A365" s="76" t="s">
        <v>637</v>
      </c>
      <c r="B365" s="89" t="s">
        <v>638</v>
      </c>
      <c r="C365" s="78" t="s">
        <v>639</v>
      </c>
      <c r="D365" s="248">
        <v>447</v>
      </c>
      <c r="E365" s="248">
        <v>428</v>
      </c>
      <c r="F365" s="90"/>
      <c r="G365" s="91"/>
      <c r="H365" s="92"/>
    </row>
    <row r="366" spans="1:8" ht="15.75">
      <c r="A366" s="93"/>
      <c r="B366" s="94"/>
      <c r="C366" s="95"/>
      <c r="D366" s="96"/>
      <c r="E366" s="202" t="s">
        <v>173</v>
      </c>
      <c r="F366" s="96"/>
      <c r="G366" s="96"/>
      <c r="H366" s="96"/>
    </row>
    <row r="367" spans="1:8" ht="19.5" thickBot="1">
      <c r="A367" s="351" t="s">
        <v>640</v>
      </c>
      <c r="B367" s="351"/>
      <c r="C367" s="351"/>
      <c r="D367" s="351"/>
      <c r="E367" s="351"/>
      <c r="F367" s="351"/>
      <c r="G367" s="351"/>
      <c r="H367" s="55"/>
    </row>
    <row r="368" spans="1:8" ht="15.75">
      <c r="A368" s="352" t="s">
        <v>117</v>
      </c>
      <c r="B368" s="354" t="s">
        <v>118</v>
      </c>
      <c r="C368" s="356" t="s">
        <v>119</v>
      </c>
      <c r="D368" s="358" t="s">
        <v>120</v>
      </c>
      <c r="E368" s="358"/>
      <c r="F368" s="359" t="s">
        <v>121</v>
      </c>
      <c r="G368" s="360"/>
      <c r="H368" s="361" t="s">
        <v>761</v>
      </c>
    </row>
    <row r="369" spans="1:8" ht="48" thickBot="1">
      <c r="A369" s="353"/>
      <c r="B369" s="355"/>
      <c r="C369" s="357"/>
      <c r="D369" s="62" t="s">
        <v>53</v>
      </c>
      <c r="E369" s="62" t="s">
        <v>56</v>
      </c>
      <c r="F369" s="62" t="s">
        <v>122</v>
      </c>
      <c r="G369" s="62" t="s">
        <v>123</v>
      </c>
      <c r="H369" s="362"/>
    </row>
    <row r="370" spans="1:8" ht="16.5" thickBot="1">
      <c r="A370" s="63">
        <v>1</v>
      </c>
      <c r="B370" s="64">
        <v>2</v>
      </c>
      <c r="C370" s="65">
        <v>3</v>
      </c>
      <c r="D370" s="66">
        <v>9</v>
      </c>
      <c r="E370" s="66">
        <v>10</v>
      </c>
      <c r="F370" s="66">
        <v>11</v>
      </c>
      <c r="G370" s="66">
        <v>12</v>
      </c>
      <c r="H370" s="65">
        <v>14</v>
      </c>
    </row>
    <row r="371" spans="1:8" ht="15.75">
      <c r="A371" s="376" t="s">
        <v>641</v>
      </c>
      <c r="B371" s="377"/>
      <c r="C371" s="97" t="s">
        <v>642</v>
      </c>
      <c r="D371" s="249">
        <f>+D373+D397</f>
        <v>61.072599999999966</v>
      </c>
      <c r="E371" s="249">
        <f>+E373+E397</f>
        <v>55.91</v>
      </c>
      <c r="F371" s="98"/>
      <c r="G371" s="99"/>
      <c r="H371" s="250"/>
    </row>
    <row r="372" spans="1:8" ht="15.75">
      <c r="A372" s="100" t="s">
        <v>125</v>
      </c>
      <c r="B372" s="251" t="s">
        <v>643</v>
      </c>
      <c r="C372" s="101" t="s">
        <v>642</v>
      </c>
      <c r="D372" s="252">
        <f>D371</f>
        <v>61.072599999999966</v>
      </c>
      <c r="E372" s="252">
        <f>E371</f>
        <v>55.91</v>
      </c>
      <c r="F372" s="253"/>
      <c r="G372" s="254"/>
      <c r="H372" s="250"/>
    </row>
    <row r="373" spans="1:8" ht="31.5">
      <c r="A373" s="102" t="s">
        <v>808</v>
      </c>
      <c r="B373" s="255" t="s">
        <v>644</v>
      </c>
      <c r="C373" s="103" t="s">
        <v>642</v>
      </c>
      <c r="D373" s="252">
        <f>D153</f>
        <v>22.482599999999962</v>
      </c>
      <c r="E373" s="252">
        <f>E153</f>
        <v>16.58</v>
      </c>
      <c r="F373" s="256"/>
      <c r="G373" s="204"/>
      <c r="H373" s="203"/>
    </row>
    <row r="374" spans="1:8" ht="47.25">
      <c r="A374" s="102" t="s">
        <v>809</v>
      </c>
      <c r="B374" s="257" t="s">
        <v>645</v>
      </c>
      <c r="C374" s="103" t="s">
        <v>642</v>
      </c>
      <c r="D374" s="210" t="s">
        <v>173</v>
      </c>
      <c r="E374" s="210" t="s">
        <v>173</v>
      </c>
      <c r="F374" s="207"/>
      <c r="G374" s="258"/>
      <c r="H374" s="203"/>
    </row>
    <row r="375" spans="1:8" ht="31.5">
      <c r="A375" s="102" t="s">
        <v>837</v>
      </c>
      <c r="B375" s="259" t="s">
        <v>646</v>
      </c>
      <c r="C375" s="103" t="s">
        <v>642</v>
      </c>
      <c r="D375" s="210" t="s">
        <v>173</v>
      </c>
      <c r="E375" s="210" t="s">
        <v>173</v>
      </c>
      <c r="F375" s="207"/>
      <c r="G375" s="258"/>
      <c r="H375" s="203"/>
    </row>
    <row r="376" spans="1:8" ht="47.25">
      <c r="A376" s="102" t="s">
        <v>647</v>
      </c>
      <c r="B376" s="260" t="s">
        <v>129</v>
      </c>
      <c r="C376" s="103" t="s">
        <v>642</v>
      </c>
      <c r="D376" s="210" t="s">
        <v>173</v>
      </c>
      <c r="E376" s="210" t="s">
        <v>173</v>
      </c>
      <c r="F376" s="207"/>
      <c r="G376" s="258"/>
      <c r="H376" s="203"/>
    </row>
    <row r="377" spans="1:8" ht="47.25">
      <c r="A377" s="102" t="s">
        <v>648</v>
      </c>
      <c r="B377" s="260" t="s">
        <v>130</v>
      </c>
      <c r="C377" s="103" t="s">
        <v>642</v>
      </c>
      <c r="D377" s="210" t="s">
        <v>173</v>
      </c>
      <c r="E377" s="210" t="s">
        <v>173</v>
      </c>
      <c r="F377" s="207"/>
      <c r="G377" s="258"/>
      <c r="H377" s="203"/>
    </row>
    <row r="378" spans="1:8" ht="47.25">
      <c r="A378" s="102" t="s">
        <v>649</v>
      </c>
      <c r="B378" s="260" t="s">
        <v>131</v>
      </c>
      <c r="C378" s="103" t="s">
        <v>642</v>
      </c>
      <c r="D378" s="210" t="s">
        <v>173</v>
      </c>
      <c r="E378" s="210" t="s">
        <v>173</v>
      </c>
      <c r="F378" s="207"/>
      <c r="G378" s="258"/>
      <c r="H378" s="203"/>
    </row>
    <row r="379" spans="1:8" ht="31.5">
      <c r="A379" s="102" t="s">
        <v>838</v>
      </c>
      <c r="B379" s="259" t="s">
        <v>650</v>
      </c>
      <c r="C379" s="103" t="s">
        <v>642</v>
      </c>
      <c r="D379" s="210" t="s">
        <v>173</v>
      </c>
      <c r="E379" s="210" t="s">
        <v>173</v>
      </c>
      <c r="F379" s="207"/>
      <c r="G379" s="258"/>
      <c r="H379" s="203"/>
    </row>
    <row r="380" spans="1:8" ht="31.5">
      <c r="A380" s="102" t="s">
        <v>839</v>
      </c>
      <c r="B380" s="259" t="s">
        <v>651</v>
      </c>
      <c r="C380" s="103" t="s">
        <v>642</v>
      </c>
      <c r="D380" s="252">
        <f>D373</f>
        <v>22.482599999999962</v>
      </c>
      <c r="E380" s="252">
        <f>E373</f>
        <v>16.58</v>
      </c>
      <c r="F380" s="203"/>
      <c r="G380" s="204"/>
      <c r="H380" s="207"/>
    </row>
    <row r="381" spans="1:8" ht="31.5">
      <c r="A381" s="102" t="s">
        <v>652</v>
      </c>
      <c r="B381" s="259" t="s">
        <v>653</v>
      </c>
      <c r="C381" s="103" t="s">
        <v>642</v>
      </c>
      <c r="D381" s="210" t="s">
        <v>173</v>
      </c>
      <c r="E381" s="210" t="s">
        <v>173</v>
      </c>
      <c r="F381" s="207"/>
      <c r="G381" s="258"/>
      <c r="H381" s="203"/>
    </row>
    <row r="382" spans="1:8" ht="31.5">
      <c r="A382" s="102" t="s">
        <v>654</v>
      </c>
      <c r="B382" s="259" t="s">
        <v>655</v>
      </c>
      <c r="C382" s="103" t="s">
        <v>642</v>
      </c>
      <c r="D382" s="210" t="s">
        <v>173</v>
      </c>
      <c r="E382" s="210" t="s">
        <v>173</v>
      </c>
      <c r="F382" s="207"/>
      <c r="G382" s="258"/>
      <c r="H382" s="203"/>
    </row>
    <row r="383" spans="1:8" ht="47.25">
      <c r="A383" s="102" t="s">
        <v>656</v>
      </c>
      <c r="B383" s="260" t="s">
        <v>657</v>
      </c>
      <c r="C383" s="103" t="s">
        <v>642</v>
      </c>
      <c r="D383" s="210" t="s">
        <v>173</v>
      </c>
      <c r="E383" s="210" t="s">
        <v>173</v>
      </c>
      <c r="F383" s="207"/>
      <c r="G383" s="258"/>
      <c r="H383" s="203"/>
    </row>
    <row r="384" spans="1:8" ht="15.75">
      <c r="A384" s="102" t="s">
        <v>658</v>
      </c>
      <c r="B384" s="260" t="s">
        <v>659</v>
      </c>
      <c r="C384" s="103" t="s">
        <v>642</v>
      </c>
      <c r="D384" s="210" t="s">
        <v>173</v>
      </c>
      <c r="E384" s="210" t="s">
        <v>173</v>
      </c>
      <c r="F384" s="207"/>
      <c r="G384" s="258"/>
      <c r="H384" s="203"/>
    </row>
    <row r="385" spans="1:8" ht="31.5">
      <c r="A385" s="102" t="s">
        <v>660</v>
      </c>
      <c r="B385" s="260" t="s">
        <v>661</v>
      </c>
      <c r="C385" s="103" t="s">
        <v>642</v>
      </c>
      <c r="D385" s="210" t="s">
        <v>173</v>
      </c>
      <c r="E385" s="210" t="s">
        <v>173</v>
      </c>
      <c r="F385" s="207"/>
      <c r="G385" s="258"/>
      <c r="H385" s="203"/>
    </row>
    <row r="386" spans="1:8" ht="15.75">
      <c r="A386" s="102" t="s">
        <v>662</v>
      </c>
      <c r="B386" s="260" t="s">
        <v>659</v>
      </c>
      <c r="C386" s="103" t="s">
        <v>642</v>
      </c>
      <c r="D386" s="210" t="s">
        <v>173</v>
      </c>
      <c r="E386" s="210" t="s">
        <v>173</v>
      </c>
      <c r="F386" s="207"/>
      <c r="G386" s="258"/>
      <c r="H386" s="203"/>
    </row>
    <row r="387" spans="1:8" ht="31.5">
      <c r="A387" s="102" t="s">
        <v>663</v>
      </c>
      <c r="B387" s="259" t="s">
        <v>664</v>
      </c>
      <c r="C387" s="103" t="s">
        <v>642</v>
      </c>
      <c r="D387" s="210" t="s">
        <v>173</v>
      </c>
      <c r="E387" s="210" t="s">
        <v>173</v>
      </c>
      <c r="F387" s="207"/>
      <c r="G387" s="258"/>
      <c r="H387" s="203"/>
    </row>
    <row r="388" spans="1:8" ht="15.75">
      <c r="A388" s="102" t="s">
        <v>665</v>
      </c>
      <c r="B388" s="259" t="s">
        <v>475</v>
      </c>
      <c r="C388" s="103" t="s">
        <v>642</v>
      </c>
      <c r="D388" s="210" t="s">
        <v>173</v>
      </c>
      <c r="E388" s="210" t="s">
        <v>173</v>
      </c>
      <c r="F388" s="207"/>
      <c r="G388" s="258"/>
      <c r="H388" s="203"/>
    </row>
    <row r="389" spans="1:8" ht="47.25">
      <c r="A389" s="102" t="s">
        <v>666</v>
      </c>
      <c r="B389" s="259" t="s">
        <v>667</v>
      </c>
      <c r="C389" s="103" t="s">
        <v>642</v>
      </c>
      <c r="D389" s="210" t="s">
        <v>173</v>
      </c>
      <c r="E389" s="210" t="s">
        <v>173</v>
      </c>
      <c r="F389" s="207"/>
      <c r="G389" s="258"/>
      <c r="H389" s="203"/>
    </row>
    <row r="390" spans="1:8" ht="31.5">
      <c r="A390" s="102" t="s">
        <v>668</v>
      </c>
      <c r="B390" s="260" t="s">
        <v>142</v>
      </c>
      <c r="C390" s="103" t="s">
        <v>642</v>
      </c>
      <c r="D390" s="210" t="s">
        <v>173</v>
      </c>
      <c r="E390" s="210" t="s">
        <v>173</v>
      </c>
      <c r="F390" s="207"/>
      <c r="G390" s="258"/>
      <c r="H390" s="203"/>
    </row>
    <row r="391" spans="1:8" ht="15.75">
      <c r="A391" s="102" t="s">
        <v>669</v>
      </c>
      <c r="B391" s="261" t="s">
        <v>144</v>
      </c>
      <c r="C391" s="103" t="s">
        <v>642</v>
      </c>
      <c r="D391" s="210" t="s">
        <v>173</v>
      </c>
      <c r="E391" s="210" t="s">
        <v>173</v>
      </c>
      <c r="F391" s="207"/>
      <c r="G391" s="258"/>
      <c r="H391" s="203"/>
    </row>
    <row r="392" spans="1:8" ht="47.25">
      <c r="A392" s="102" t="s">
        <v>810</v>
      </c>
      <c r="B392" s="257" t="s">
        <v>670</v>
      </c>
      <c r="C392" s="103" t="s">
        <v>642</v>
      </c>
      <c r="D392" s="210" t="s">
        <v>173</v>
      </c>
      <c r="E392" s="210" t="s">
        <v>173</v>
      </c>
      <c r="F392" s="207"/>
      <c r="G392" s="258"/>
      <c r="H392" s="203"/>
    </row>
    <row r="393" spans="1:8" ht="47.25">
      <c r="A393" s="102" t="s">
        <v>840</v>
      </c>
      <c r="B393" s="259" t="s">
        <v>129</v>
      </c>
      <c r="C393" s="103" t="s">
        <v>642</v>
      </c>
      <c r="D393" s="210" t="s">
        <v>173</v>
      </c>
      <c r="E393" s="210" t="s">
        <v>173</v>
      </c>
      <c r="F393" s="207"/>
      <c r="G393" s="258"/>
      <c r="H393" s="203"/>
    </row>
    <row r="394" spans="1:8" ht="47.25">
      <c r="A394" s="102" t="s">
        <v>841</v>
      </c>
      <c r="B394" s="259" t="s">
        <v>130</v>
      </c>
      <c r="C394" s="103" t="s">
        <v>642</v>
      </c>
      <c r="D394" s="210" t="s">
        <v>173</v>
      </c>
      <c r="E394" s="210" t="s">
        <v>173</v>
      </c>
      <c r="F394" s="207"/>
      <c r="G394" s="258"/>
      <c r="H394" s="203"/>
    </row>
    <row r="395" spans="1:8" ht="47.25">
      <c r="A395" s="102" t="s">
        <v>671</v>
      </c>
      <c r="B395" s="259" t="s">
        <v>131</v>
      </c>
      <c r="C395" s="103" t="s">
        <v>642</v>
      </c>
      <c r="D395" s="210" t="s">
        <v>173</v>
      </c>
      <c r="E395" s="210" t="s">
        <v>173</v>
      </c>
      <c r="F395" s="207"/>
      <c r="G395" s="258"/>
      <c r="H395" s="203"/>
    </row>
    <row r="396" spans="1:8" ht="15.75">
      <c r="A396" s="102" t="s">
        <v>811</v>
      </c>
      <c r="B396" s="257" t="s">
        <v>672</v>
      </c>
      <c r="C396" s="103" t="s">
        <v>642</v>
      </c>
      <c r="D396" s="210" t="s">
        <v>173</v>
      </c>
      <c r="E396" s="210" t="s">
        <v>173</v>
      </c>
      <c r="F396" s="207"/>
      <c r="G396" s="258"/>
      <c r="H396" s="203"/>
    </row>
    <row r="397" spans="1:8" ht="15.75">
      <c r="A397" s="102" t="s">
        <v>812</v>
      </c>
      <c r="B397" s="255" t="s">
        <v>673</v>
      </c>
      <c r="C397" s="103" t="s">
        <v>642</v>
      </c>
      <c r="D397" s="252">
        <f>D67</f>
        <v>38.59</v>
      </c>
      <c r="E397" s="252">
        <f>E67</f>
        <v>39.33</v>
      </c>
      <c r="F397" s="256"/>
      <c r="G397" s="262"/>
      <c r="H397" s="203"/>
    </row>
    <row r="398" spans="1:8" ht="31.5">
      <c r="A398" s="102" t="s">
        <v>842</v>
      </c>
      <c r="B398" s="257" t="s">
        <v>674</v>
      </c>
      <c r="C398" s="103" t="s">
        <v>642</v>
      </c>
      <c r="D398" s="210" t="s">
        <v>173</v>
      </c>
      <c r="E398" s="210" t="s">
        <v>173</v>
      </c>
      <c r="F398" s="256"/>
      <c r="G398" s="262"/>
      <c r="H398" s="203"/>
    </row>
    <row r="399" spans="1:8" ht="31.5">
      <c r="A399" s="102" t="s">
        <v>843</v>
      </c>
      <c r="B399" s="259" t="s">
        <v>675</v>
      </c>
      <c r="C399" s="103" t="s">
        <v>642</v>
      </c>
      <c r="D399" s="210" t="s">
        <v>173</v>
      </c>
      <c r="E399" s="210" t="s">
        <v>173</v>
      </c>
      <c r="F399" s="256"/>
      <c r="G399" s="262"/>
      <c r="H399" s="203"/>
    </row>
    <row r="400" spans="1:8" ht="47.25">
      <c r="A400" s="102" t="s">
        <v>676</v>
      </c>
      <c r="B400" s="259" t="s">
        <v>129</v>
      </c>
      <c r="C400" s="103" t="s">
        <v>642</v>
      </c>
      <c r="D400" s="210" t="s">
        <v>173</v>
      </c>
      <c r="E400" s="210" t="s">
        <v>173</v>
      </c>
      <c r="F400" s="256"/>
      <c r="G400" s="262"/>
      <c r="H400" s="203"/>
    </row>
    <row r="401" spans="1:8" ht="47.25">
      <c r="A401" s="102" t="s">
        <v>677</v>
      </c>
      <c r="B401" s="259" t="s">
        <v>130</v>
      </c>
      <c r="C401" s="103" t="s">
        <v>642</v>
      </c>
      <c r="D401" s="210" t="s">
        <v>173</v>
      </c>
      <c r="E401" s="210" t="s">
        <v>173</v>
      </c>
      <c r="F401" s="256"/>
      <c r="G401" s="262"/>
      <c r="H401" s="203"/>
    </row>
    <row r="402" spans="1:8" ht="47.25">
      <c r="A402" s="102" t="s">
        <v>678</v>
      </c>
      <c r="B402" s="259" t="s">
        <v>131</v>
      </c>
      <c r="C402" s="103" t="s">
        <v>642</v>
      </c>
      <c r="D402" s="210" t="s">
        <v>173</v>
      </c>
      <c r="E402" s="210" t="s">
        <v>173</v>
      </c>
      <c r="F402" s="256"/>
      <c r="G402" s="262"/>
      <c r="H402" s="203"/>
    </row>
    <row r="403" spans="1:8" ht="31.5">
      <c r="A403" s="102" t="s">
        <v>844</v>
      </c>
      <c r="B403" s="259" t="s">
        <v>461</v>
      </c>
      <c r="C403" s="103" t="s">
        <v>642</v>
      </c>
      <c r="D403" s="210" t="s">
        <v>173</v>
      </c>
      <c r="E403" s="210" t="s">
        <v>173</v>
      </c>
      <c r="F403" s="256"/>
      <c r="G403" s="262"/>
      <c r="H403" s="203"/>
    </row>
    <row r="404" spans="1:8" ht="31.5">
      <c r="A404" s="102" t="s">
        <v>679</v>
      </c>
      <c r="B404" s="259" t="s">
        <v>464</v>
      </c>
      <c r="C404" s="103" t="s">
        <v>642</v>
      </c>
      <c r="D404" s="252">
        <f>D397</f>
        <v>38.59</v>
      </c>
      <c r="E404" s="252">
        <f>E397</f>
        <v>39.33</v>
      </c>
      <c r="F404" s="203"/>
      <c r="G404" s="204"/>
      <c r="H404" s="207"/>
    </row>
    <row r="405" spans="1:8" ht="31.5">
      <c r="A405" s="102" t="s">
        <v>680</v>
      </c>
      <c r="B405" s="259" t="s">
        <v>467</v>
      </c>
      <c r="C405" s="103" t="s">
        <v>642</v>
      </c>
      <c r="D405" s="210" t="s">
        <v>173</v>
      </c>
      <c r="E405" s="210" t="s">
        <v>173</v>
      </c>
      <c r="F405" s="203"/>
      <c r="G405" s="204"/>
      <c r="H405" s="73"/>
    </row>
    <row r="406" spans="1:8" ht="31.5">
      <c r="A406" s="102" t="s">
        <v>681</v>
      </c>
      <c r="B406" s="259" t="s">
        <v>473</v>
      </c>
      <c r="C406" s="103" t="s">
        <v>642</v>
      </c>
      <c r="D406" s="210" t="s">
        <v>173</v>
      </c>
      <c r="E406" s="210" t="s">
        <v>173</v>
      </c>
      <c r="F406" s="203"/>
      <c r="G406" s="204"/>
      <c r="H406" s="73"/>
    </row>
    <row r="407" spans="1:8" ht="15.75">
      <c r="A407" s="102" t="s">
        <v>682</v>
      </c>
      <c r="B407" s="259" t="s">
        <v>475</v>
      </c>
      <c r="C407" s="103" t="s">
        <v>642</v>
      </c>
      <c r="D407" s="210" t="s">
        <v>173</v>
      </c>
      <c r="E407" s="210" t="s">
        <v>173</v>
      </c>
      <c r="F407" s="203"/>
      <c r="G407" s="204"/>
      <c r="H407" s="73"/>
    </row>
    <row r="408" spans="1:8" ht="47.25">
      <c r="A408" s="102" t="s">
        <v>683</v>
      </c>
      <c r="B408" s="259" t="s">
        <v>478</v>
      </c>
      <c r="C408" s="103" t="s">
        <v>642</v>
      </c>
      <c r="D408" s="210" t="s">
        <v>173</v>
      </c>
      <c r="E408" s="210" t="s">
        <v>173</v>
      </c>
      <c r="F408" s="203"/>
      <c r="G408" s="204"/>
      <c r="H408" s="73"/>
    </row>
    <row r="409" spans="1:8" ht="31.5">
      <c r="A409" s="102" t="s">
        <v>684</v>
      </c>
      <c r="B409" s="260" t="s">
        <v>142</v>
      </c>
      <c r="C409" s="103" t="s">
        <v>642</v>
      </c>
      <c r="D409" s="210" t="s">
        <v>173</v>
      </c>
      <c r="E409" s="210" t="s">
        <v>173</v>
      </c>
      <c r="F409" s="203"/>
      <c r="G409" s="204"/>
      <c r="H409" s="73"/>
    </row>
    <row r="410" spans="1:8" ht="15.75">
      <c r="A410" s="102" t="s">
        <v>685</v>
      </c>
      <c r="B410" s="261" t="s">
        <v>144</v>
      </c>
      <c r="C410" s="103" t="s">
        <v>642</v>
      </c>
      <c r="D410" s="210" t="s">
        <v>173</v>
      </c>
      <c r="E410" s="210" t="s">
        <v>173</v>
      </c>
      <c r="F410" s="203"/>
      <c r="G410" s="204"/>
      <c r="H410" s="73"/>
    </row>
    <row r="411" spans="1:8" ht="15.75">
      <c r="A411" s="102" t="s">
        <v>845</v>
      </c>
      <c r="B411" s="257" t="s">
        <v>686</v>
      </c>
      <c r="C411" s="103" t="s">
        <v>642</v>
      </c>
      <c r="D411" s="210" t="s">
        <v>173</v>
      </c>
      <c r="E411" s="210" t="s">
        <v>173</v>
      </c>
      <c r="F411" s="203"/>
      <c r="G411" s="204"/>
      <c r="H411" s="73"/>
    </row>
    <row r="412" spans="1:8" ht="31.5">
      <c r="A412" s="102" t="s">
        <v>846</v>
      </c>
      <c r="B412" s="257" t="s">
        <v>687</v>
      </c>
      <c r="C412" s="103" t="s">
        <v>642</v>
      </c>
      <c r="D412" s="210" t="s">
        <v>173</v>
      </c>
      <c r="E412" s="210" t="s">
        <v>173</v>
      </c>
      <c r="F412" s="203"/>
      <c r="G412" s="204"/>
      <c r="H412" s="73"/>
    </row>
    <row r="413" spans="1:8" ht="31.5">
      <c r="A413" s="102" t="s">
        <v>847</v>
      </c>
      <c r="B413" s="259" t="s">
        <v>675</v>
      </c>
      <c r="C413" s="103" t="s">
        <v>642</v>
      </c>
      <c r="D413" s="210" t="s">
        <v>173</v>
      </c>
      <c r="E413" s="210" t="s">
        <v>173</v>
      </c>
      <c r="F413" s="203"/>
      <c r="G413" s="204"/>
      <c r="H413" s="73"/>
    </row>
    <row r="414" spans="1:8" ht="47.25">
      <c r="A414" s="102" t="s">
        <v>688</v>
      </c>
      <c r="B414" s="259" t="s">
        <v>129</v>
      </c>
      <c r="C414" s="103" t="s">
        <v>642</v>
      </c>
      <c r="D414" s="210" t="s">
        <v>173</v>
      </c>
      <c r="E414" s="210" t="s">
        <v>173</v>
      </c>
      <c r="F414" s="203"/>
      <c r="G414" s="204"/>
      <c r="H414" s="73"/>
    </row>
    <row r="415" spans="1:8" ht="47.25">
      <c r="A415" s="102" t="s">
        <v>689</v>
      </c>
      <c r="B415" s="259" t="s">
        <v>130</v>
      </c>
      <c r="C415" s="103" t="s">
        <v>642</v>
      </c>
      <c r="D415" s="210" t="s">
        <v>173</v>
      </c>
      <c r="E415" s="210" t="s">
        <v>173</v>
      </c>
      <c r="F415" s="203"/>
      <c r="G415" s="204"/>
      <c r="H415" s="73"/>
    </row>
    <row r="416" spans="1:8" ht="47.25">
      <c r="A416" s="102" t="s">
        <v>690</v>
      </c>
      <c r="B416" s="259" t="s">
        <v>131</v>
      </c>
      <c r="C416" s="103" t="s">
        <v>642</v>
      </c>
      <c r="D416" s="210" t="s">
        <v>173</v>
      </c>
      <c r="E416" s="210" t="s">
        <v>173</v>
      </c>
      <c r="F416" s="203"/>
      <c r="G416" s="204"/>
      <c r="H416" s="73"/>
    </row>
    <row r="417" spans="1:8" ht="31.5">
      <c r="A417" s="102" t="s">
        <v>848</v>
      </c>
      <c r="B417" s="259" t="s">
        <v>461</v>
      </c>
      <c r="C417" s="103" t="s">
        <v>642</v>
      </c>
      <c r="D417" s="210" t="s">
        <v>173</v>
      </c>
      <c r="E417" s="210" t="s">
        <v>173</v>
      </c>
      <c r="F417" s="203"/>
      <c r="G417" s="204"/>
      <c r="H417" s="73"/>
    </row>
    <row r="418" spans="1:8" ht="31.5">
      <c r="A418" s="102" t="s">
        <v>849</v>
      </c>
      <c r="B418" s="259" t="s">
        <v>464</v>
      </c>
      <c r="C418" s="103" t="s">
        <v>642</v>
      </c>
      <c r="D418" s="210" t="s">
        <v>173</v>
      </c>
      <c r="E418" s="210" t="s">
        <v>173</v>
      </c>
      <c r="F418" s="203"/>
      <c r="G418" s="204"/>
      <c r="H418" s="73"/>
    </row>
    <row r="419" spans="1:8" ht="31.5">
      <c r="A419" s="102" t="s">
        <v>850</v>
      </c>
      <c r="B419" s="259" t="s">
        <v>467</v>
      </c>
      <c r="C419" s="103" t="s">
        <v>642</v>
      </c>
      <c r="D419" s="210" t="s">
        <v>173</v>
      </c>
      <c r="E419" s="210" t="s">
        <v>173</v>
      </c>
      <c r="F419" s="203"/>
      <c r="G419" s="204"/>
      <c r="H419" s="73"/>
    </row>
    <row r="420" spans="1:8" ht="31.5">
      <c r="A420" s="102" t="s">
        <v>851</v>
      </c>
      <c r="B420" s="259" t="s">
        <v>473</v>
      </c>
      <c r="C420" s="103" t="s">
        <v>642</v>
      </c>
      <c r="D420" s="210" t="s">
        <v>173</v>
      </c>
      <c r="E420" s="210" t="s">
        <v>173</v>
      </c>
      <c r="F420" s="203"/>
      <c r="G420" s="204"/>
      <c r="H420" s="73"/>
    </row>
    <row r="421" spans="1:8" ht="15.75">
      <c r="A421" s="102" t="s">
        <v>852</v>
      </c>
      <c r="B421" s="259" t="s">
        <v>475</v>
      </c>
      <c r="C421" s="103" t="s">
        <v>642</v>
      </c>
      <c r="D421" s="210" t="s">
        <v>173</v>
      </c>
      <c r="E421" s="210" t="s">
        <v>173</v>
      </c>
      <c r="F421" s="203"/>
      <c r="G421" s="204"/>
      <c r="H421" s="73"/>
    </row>
    <row r="422" spans="1:8" ht="47.25">
      <c r="A422" s="102" t="s">
        <v>853</v>
      </c>
      <c r="B422" s="259" t="s">
        <v>478</v>
      </c>
      <c r="C422" s="103" t="s">
        <v>642</v>
      </c>
      <c r="D422" s="210" t="s">
        <v>173</v>
      </c>
      <c r="E422" s="210" t="s">
        <v>173</v>
      </c>
      <c r="F422" s="203"/>
      <c r="G422" s="204"/>
      <c r="H422" s="73"/>
    </row>
    <row r="423" spans="1:8" ht="15.75">
      <c r="A423" s="102" t="s">
        <v>691</v>
      </c>
      <c r="B423" s="261" t="s">
        <v>142</v>
      </c>
      <c r="C423" s="103" t="s">
        <v>642</v>
      </c>
      <c r="D423" s="210" t="s">
        <v>173</v>
      </c>
      <c r="E423" s="210" t="s">
        <v>173</v>
      </c>
      <c r="F423" s="203"/>
      <c r="G423" s="204"/>
      <c r="H423" s="73"/>
    </row>
    <row r="424" spans="1:8" ht="15.75">
      <c r="A424" s="102" t="s">
        <v>692</v>
      </c>
      <c r="B424" s="261" t="s">
        <v>144</v>
      </c>
      <c r="C424" s="103" t="s">
        <v>642</v>
      </c>
      <c r="D424" s="210" t="s">
        <v>173</v>
      </c>
      <c r="E424" s="210" t="s">
        <v>173</v>
      </c>
      <c r="F424" s="203"/>
      <c r="G424" s="204"/>
      <c r="H424" s="73"/>
    </row>
    <row r="425" spans="1:8" ht="15.75">
      <c r="A425" s="102" t="s">
        <v>813</v>
      </c>
      <c r="B425" s="255" t="s">
        <v>693</v>
      </c>
      <c r="C425" s="103" t="s">
        <v>642</v>
      </c>
      <c r="D425" s="210" t="s">
        <v>173</v>
      </c>
      <c r="E425" s="210" t="s">
        <v>173</v>
      </c>
      <c r="F425" s="203"/>
      <c r="G425" s="204"/>
      <c r="H425" s="73"/>
    </row>
    <row r="426" spans="1:8" ht="15.75">
      <c r="A426" s="102" t="s">
        <v>814</v>
      </c>
      <c r="B426" s="255" t="s">
        <v>694</v>
      </c>
      <c r="C426" s="103" t="s">
        <v>642</v>
      </c>
      <c r="D426" s="210" t="s">
        <v>173</v>
      </c>
      <c r="E426" s="210" t="s">
        <v>173</v>
      </c>
      <c r="F426" s="203"/>
      <c r="G426" s="204"/>
      <c r="H426" s="73"/>
    </row>
    <row r="427" spans="1:8" ht="15.75">
      <c r="A427" s="102" t="s">
        <v>695</v>
      </c>
      <c r="B427" s="257" t="s">
        <v>696</v>
      </c>
      <c r="C427" s="103" t="s">
        <v>642</v>
      </c>
      <c r="D427" s="210" t="s">
        <v>173</v>
      </c>
      <c r="E427" s="210" t="s">
        <v>173</v>
      </c>
      <c r="F427" s="203"/>
      <c r="G427" s="204"/>
      <c r="H427" s="73"/>
    </row>
    <row r="428" spans="1:8" ht="15.75">
      <c r="A428" s="102" t="s">
        <v>697</v>
      </c>
      <c r="B428" s="257" t="s">
        <v>698</v>
      </c>
      <c r="C428" s="103" t="s">
        <v>642</v>
      </c>
      <c r="D428" s="210" t="s">
        <v>173</v>
      </c>
      <c r="E428" s="210" t="s">
        <v>173</v>
      </c>
      <c r="F428" s="203"/>
      <c r="G428" s="204"/>
      <c r="H428" s="73"/>
    </row>
    <row r="429" spans="1:8" ht="15.75">
      <c r="A429" s="100" t="s">
        <v>147</v>
      </c>
      <c r="B429" s="251" t="s">
        <v>699</v>
      </c>
      <c r="C429" s="101" t="s">
        <v>642</v>
      </c>
      <c r="D429" s="210" t="s">
        <v>173</v>
      </c>
      <c r="E429" s="210" t="s">
        <v>173</v>
      </c>
      <c r="F429" s="253"/>
      <c r="G429" s="263"/>
      <c r="H429" s="250"/>
    </row>
    <row r="430" spans="1:8" ht="15.75">
      <c r="A430" s="102" t="s">
        <v>149</v>
      </c>
      <c r="B430" s="255" t="s">
        <v>700</v>
      </c>
      <c r="C430" s="103" t="s">
        <v>642</v>
      </c>
      <c r="D430" s="210" t="s">
        <v>173</v>
      </c>
      <c r="E430" s="210" t="s">
        <v>173</v>
      </c>
      <c r="F430" s="203"/>
      <c r="G430" s="204"/>
      <c r="H430" s="203"/>
    </row>
    <row r="431" spans="1:8" ht="15.75">
      <c r="A431" s="102" t="s">
        <v>153</v>
      </c>
      <c r="B431" s="255" t="s">
        <v>701</v>
      </c>
      <c r="C431" s="103" t="s">
        <v>642</v>
      </c>
      <c r="D431" s="210" t="s">
        <v>173</v>
      </c>
      <c r="E431" s="210" t="s">
        <v>173</v>
      </c>
      <c r="F431" s="203"/>
      <c r="G431" s="204"/>
      <c r="H431" s="203"/>
    </row>
    <row r="432" spans="1:8" ht="15.75">
      <c r="A432" s="102" t="s">
        <v>154</v>
      </c>
      <c r="B432" s="255" t="s">
        <v>702</v>
      </c>
      <c r="C432" s="103" t="s">
        <v>642</v>
      </c>
      <c r="D432" s="210" t="s">
        <v>173</v>
      </c>
      <c r="E432" s="210" t="s">
        <v>173</v>
      </c>
      <c r="F432" s="203"/>
      <c r="G432" s="204"/>
      <c r="H432" s="203"/>
    </row>
    <row r="433" spans="1:8" ht="15.75">
      <c r="A433" s="102" t="s">
        <v>155</v>
      </c>
      <c r="B433" s="255" t="s">
        <v>703</v>
      </c>
      <c r="C433" s="103" t="s">
        <v>642</v>
      </c>
      <c r="D433" s="210" t="s">
        <v>173</v>
      </c>
      <c r="E433" s="210" t="s">
        <v>173</v>
      </c>
      <c r="F433" s="203"/>
      <c r="G433" s="204"/>
      <c r="H433" s="203"/>
    </row>
    <row r="434" spans="1:8" ht="15.75">
      <c r="A434" s="102" t="s">
        <v>156</v>
      </c>
      <c r="B434" s="255" t="s">
        <v>704</v>
      </c>
      <c r="C434" s="103" t="s">
        <v>642</v>
      </c>
      <c r="D434" s="210" t="s">
        <v>173</v>
      </c>
      <c r="E434" s="210" t="s">
        <v>173</v>
      </c>
      <c r="F434" s="203"/>
      <c r="G434" s="204"/>
      <c r="H434" s="203"/>
    </row>
    <row r="435" spans="1:8" ht="15.75">
      <c r="A435" s="102" t="s">
        <v>198</v>
      </c>
      <c r="B435" s="257" t="s">
        <v>360</v>
      </c>
      <c r="C435" s="103" t="s">
        <v>642</v>
      </c>
      <c r="D435" s="210" t="s">
        <v>173</v>
      </c>
      <c r="E435" s="210" t="s">
        <v>173</v>
      </c>
      <c r="F435" s="203"/>
      <c r="G435" s="204"/>
      <c r="H435" s="203"/>
    </row>
    <row r="436" spans="1:8" ht="31.5">
      <c r="A436" s="102" t="s">
        <v>705</v>
      </c>
      <c r="B436" s="259" t="s">
        <v>706</v>
      </c>
      <c r="C436" s="103" t="s">
        <v>642</v>
      </c>
      <c r="D436" s="210" t="s">
        <v>173</v>
      </c>
      <c r="E436" s="210" t="s">
        <v>173</v>
      </c>
      <c r="F436" s="203"/>
      <c r="G436" s="204"/>
      <c r="H436" s="203"/>
    </row>
    <row r="437" spans="1:8" ht="31.5">
      <c r="A437" s="102" t="s">
        <v>200</v>
      </c>
      <c r="B437" s="257" t="s">
        <v>362</v>
      </c>
      <c r="C437" s="103" t="s">
        <v>642</v>
      </c>
      <c r="D437" s="210" t="s">
        <v>173</v>
      </c>
      <c r="E437" s="210" t="s">
        <v>173</v>
      </c>
      <c r="F437" s="203"/>
      <c r="G437" s="204"/>
      <c r="H437" s="203"/>
    </row>
    <row r="438" spans="1:8" ht="47.25">
      <c r="A438" s="102" t="s">
        <v>707</v>
      </c>
      <c r="B438" s="259" t="s">
        <v>708</v>
      </c>
      <c r="C438" s="103" t="s">
        <v>642</v>
      </c>
      <c r="D438" s="210" t="s">
        <v>173</v>
      </c>
      <c r="E438" s="210" t="s">
        <v>173</v>
      </c>
      <c r="F438" s="203"/>
      <c r="G438" s="204"/>
      <c r="H438" s="203"/>
    </row>
    <row r="439" spans="1:8" ht="15.75">
      <c r="A439" s="102" t="s">
        <v>157</v>
      </c>
      <c r="B439" s="255" t="s">
        <v>709</v>
      </c>
      <c r="C439" s="103" t="s">
        <v>642</v>
      </c>
      <c r="D439" s="210" t="s">
        <v>173</v>
      </c>
      <c r="E439" s="210" t="s">
        <v>173</v>
      </c>
      <c r="F439" s="203"/>
      <c r="G439" s="204"/>
      <c r="H439" s="264"/>
    </row>
    <row r="440" spans="1:8" ht="16.5" thickBot="1">
      <c r="A440" s="104" t="s">
        <v>158</v>
      </c>
      <c r="B440" s="265" t="s">
        <v>710</v>
      </c>
      <c r="C440" s="105" t="s">
        <v>642</v>
      </c>
      <c r="D440" s="266"/>
      <c r="E440" s="266"/>
      <c r="F440" s="203">
        <v>0</v>
      </c>
      <c r="G440" s="203">
        <v>0</v>
      </c>
      <c r="H440" s="73">
        <v>0</v>
      </c>
    </row>
    <row r="441" spans="1:8" ht="15.75">
      <c r="A441" s="106" t="s">
        <v>218</v>
      </c>
      <c r="B441" s="107" t="s">
        <v>211</v>
      </c>
      <c r="C441" s="108" t="s">
        <v>173</v>
      </c>
      <c r="D441" s="109">
        <v>0</v>
      </c>
      <c r="E441" s="109">
        <v>0</v>
      </c>
      <c r="F441" s="109">
        <v>0</v>
      </c>
      <c r="G441" s="109">
        <v>0</v>
      </c>
      <c r="H441" s="109">
        <v>0</v>
      </c>
    </row>
    <row r="442" spans="1:8" ht="78.75">
      <c r="A442" s="100" t="s">
        <v>711</v>
      </c>
      <c r="B442" s="267" t="s">
        <v>712</v>
      </c>
      <c r="C442" s="110" t="s">
        <v>642</v>
      </c>
      <c r="D442" s="268">
        <v>0</v>
      </c>
      <c r="E442" s="268">
        <v>0</v>
      </c>
      <c r="F442" s="268">
        <v>0</v>
      </c>
      <c r="G442" s="268">
        <v>0</v>
      </c>
      <c r="H442" s="203">
        <v>0</v>
      </c>
    </row>
    <row r="443" spans="1:8" ht="31.5">
      <c r="A443" s="102" t="s">
        <v>221</v>
      </c>
      <c r="B443" s="257" t="s">
        <v>713</v>
      </c>
      <c r="C443" s="105" t="s">
        <v>642</v>
      </c>
      <c r="D443" s="268">
        <v>0</v>
      </c>
      <c r="E443" s="268">
        <v>0</v>
      </c>
      <c r="F443" s="268">
        <v>0</v>
      </c>
      <c r="G443" s="268">
        <v>0</v>
      </c>
      <c r="H443" s="73">
        <v>0</v>
      </c>
    </row>
    <row r="444" spans="1:8" ht="31.5">
      <c r="A444" s="102" t="s">
        <v>222</v>
      </c>
      <c r="B444" s="257" t="s">
        <v>714</v>
      </c>
      <c r="C444" s="105" t="s">
        <v>642</v>
      </c>
      <c r="D444" s="268">
        <v>0</v>
      </c>
      <c r="E444" s="268">
        <v>0</v>
      </c>
      <c r="F444" s="268">
        <v>0</v>
      </c>
      <c r="G444" s="268">
        <v>0</v>
      </c>
      <c r="H444" s="73">
        <v>0</v>
      </c>
    </row>
    <row r="445" spans="1:8" ht="15.75">
      <c r="A445" s="102" t="s">
        <v>223</v>
      </c>
      <c r="B445" s="257" t="s">
        <v>715</v>
      </c>
      <c r="C445" s="105" t="s">
        <v>642</v>
      </c>
      <c r="D445" s="268">
        <v>0</v>
      </c>
      <c r="E445" s="268">
        <v>0</v>
      </c>
      <c r="F445" s="268">
        <v>0</v>
      </c>
      <c r="G445" s="268">
        <v>0</v>
      </c>
      <c r="H445" s="73">
        <v>0</v>
      </c>
    </row>
    <row r="446" spans="1:8" ht="63">
      <c r="A446" s="100" t="s">
        <v>224</v>
      </c>
      <c r="B446" s="267" t="s">
        <v>716</v>
      </c>
      <c r="C446" s="111" t="s">
        <v>173</v>
      </c>
      <c r="D446" s="268">
        <v>0</v>
      </c>
      <c r="E446" s="268">
        <v>0</v>
      </c>
      <c r="F446" s="268">
        <v>0</v>
      </c>
      <c r="G446" s="268">
        <v>0</v>
      </c>
      <c r="H446" s="73">
        <v>0</v>
      </c>
    </row>
    <row r="447" spans="1:8" ht="31.5">
      <c r="A447" s="102" t="s">
        <v>717</v>
      </c>
      <c r="B447" s="257" t="s">
        <v>718</v>
      </c>
      <c r="C447" s="105" t="s">
        <v>642</v>
      </c>
      <c r="D447" s="268">
        <v>0</v>
      </c>
      <c r="E447" s="268">
        <v>0</v>
      </c>
      <c r="F447" s="268">
        <v>0</v>
      </c>
      <c r="G447" s="268">
        <v>0</v>
      </c>
      <c r="H447" s="73">
        <v>0</v>
      </c>
    </row>
    <row r="448" spans="1:8" ht="31.5">
      <c r="A448" s="102" t="s">
        <v>719</v>
      </c>
      <c r="B448" s="257" t="s">
        <v>720</v>
      </c>
      <c r="C448" s="105" t="s">
        <v>642</v>
      </c>
      <c r="D448" s="268">
        <v>0</v>
      </c>
      <c r="E448" s="268">
        <v>0</v>
      </c>
      <c r="F448" s="268">
        <v>0</v>
      </c>
      <c r="G448" s="268">
        <v>0</v>
      </c>
      <c r="H448" s="73">
        <v>0</v>
      </c>
    </row>
    <row r="449" spans="1:8" ht="16.5" thickBot="1">
      <c r="A449" s="112" t="s">
        <v>721</v>
      </c>
      <c r="B449" s="113" t="s">
        <v>722</v>
      </c>
      <c r="C449" s="114" t="s">
        <v>642</v>
      </c>
      <c r="D449" s="115">
        <v>0</v>
      </c>
      <c r="E449" s="115">
        <v>0</v>
      </c>
      <c r="F449" s="115">
        <v>0</v>
      </c>
      <c r="G449" s="115">
        <v>0</v>
      </c>
      <c r="H449" s="81">
        <v>0</v>
      </c>
    </row>
    <row r="450" ht="15.75">
      <c r="E450" s="57"/>
    </row>
    <row r="451" spans="1:5" ht="15.75">
      <c r="A451" s="57" t="s">
        <v>723</v>
      </c>
      <c r="E451" s="57"/>
    </row>
    <row r="452" ht="15.75">
      <c r="A452" s="57" t="s">
        <v>724</v>
      </c>
    </row>
    <row r="453" ht="15.75">
      <c r="A453" s="57" t="s">
        <v>725</v>
      </c>
    </row>
    <row r="454" ht="15.75">
      <c r="A454" s="57" t="s">
        <v>726</v>
      </c>
    </row>
    <row r="455" spans="1:5" ht="15.75">
      <c r="A455" s="57" t="s">
        <v>727</v>
      </c>
      <c r="E455" s="57"/>
    </row>
    <row r="456" spans="1:5" ht="15.75">
      <c r="A456" s="57" t="s">
        <v>728</v>
      </c>
      <c r="E456" s="57"/>
    </row>
    <row r="457" spans="1:5" ht="15.75">
      <c r="A457" s="57" t="s">
        <v>729</v>
      </c>
      <c r="E457" s="57"/>
    </row>
    <row r="458" ht="15.75">
      <c r="A458" s="57" t="s">
        <v>730</v>
      </c>
    </row>
    <row r="459" spans="1:5" ht="15.75">
      <c r="A459" s="57" t="s">
        <v>731</v>
      </c>
      <c r="E459" s="57"/>
    </row>
  </sheetData>
  <sheetProtection/>
  <mergeCells count="27">
    <mergeCell ref="A371:B371"/>
    <mergeCell ref="A368:A369"/>
    <mergeCell ref="B368:B369"/>
    <mergeCell ref="C368:C369"/>
    <mergeCell ref="D368:E368"/>
    <mergeCell ref="F368:G368"/>
    <mergeCell ref="H368:H369"/>
    <mergeCell ref="H17:H18"/>
    <mergeCell ref="A20:H20"/>
    <mergeCell ref="A164:H164"/>
    <mergeCell ref="A316:H316"/>
    <mergeCell ref="H338:H343"/>
    <mergeCell ref="A367:G367"/>
    <mergeCell ref="A14:G14"/>
    <mergeCell ref="A16:G16"/>
    <mergeCell ref="A17:A18"/>
    <mergeCell ref="B17:B18"/>
    <mergeCell ref="C17:C18"/>
    <mergeCell ref="D17:E17"/>
    <mergeCell ref="F17:G17"/>
    <mergeCell ref="A13:H13"/>
    <mergeCell ref="A9:G9"/>
    <mergeCell ref="A11:G11"/>
    <mergeCell ref="G2:H2"/>
    <mergeCell ref="A4:G4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X35"/>
  <sheetViews>
    <sheetView zoomScalePageLayoutView="0" workbookViewId="0" topLeftCell="C13">
      <selection activeCell="I5" sqref="I5"/>
    </sheetView>
  </sheetViews>
  <sheetFormatPr defaultColWidth="9.140625" defaultRowHeight="12.75" outlineLevelRow="1"/>
  <cols>
    <col min="1" max="1" width="8.57421875" style="34" customWidth="1"/>
    <col min="2" max="2" width="49.28125" style="34" customWidth="1"/>
    <col min="3" max="3" width="14.28125" style="34" customWidth="1"/>
    <col min="4" max="13" width="7.7109375" style="34" customWidth="1"/>
    <col min="14" max="20" width="6.7109375" style="34" customWidth="1"/>
    <col min="21" max="21" width="8.57421875" style="34" customWidth="1"/>
    <col min="22" max="23" width="6.7109375" style="34" customWidth="1"/>
    <col min="24" max="24" width="13.28125" style="34" customWidth="1"/>
    <col min="25" max="16384" width="9.140625" style="34" customWidth="1"/>
  </cols>
  <sheetData>
    <row r="1" spans="1:24" ht="39.75" customHeight="1">
      <c r="A1" s="306" t="s">
        <v>867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6:24" ht="24" customHeight="1">
      <c r="P2" s="41"/>
      <c r="Q2" s="41"/>
      <c r="R2" s="41"/>
      <c r="S2" s="41"/>
      <c r="T2" s="41"/>
      <c r="U2" s="41"/>
      <c r="V2" s="308"/>
      <c r="W2" s="308"/>
      <c r="X2" s="308"/>
    </row>
    <row r="3" spans="1:24" ht="14.25" customHeight="1">
      <c r="A3" s="309" t="s">
        <v>868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</row>
    <row r="4" spans="1:24" ht="15">
      <c r="A4" s="43"/>
      <c r="B4" s="43"/>
      <c r="C4" s="43"/>
      <c r="D4" s="43"/>
      <c r="E4" s="43"/>
      <c r="F4" s="43"/>
      <c r="G4" s="43"/>
      <c r="H4" s="44" t="s">
        <v>856</v>
      </c>
      <c r="I4" s="304" t="s">
        <v>176</v>
      </c>
      <c r="J4" s="304"/>
      <c r="K4" s="43" t="s">
        <v>869</v>
      </c>
      <c r="L4" s="304" t="s">
        <v>100</v>
      </c>
      <c r="M4" s="304"/>
      <c r="N4" s="43" t="s">
        <v>870</v>
      </c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ht="11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5">
      <c r="A6" s="43"/>
      <c r="B6" s="43"/>
      <c r="C6" s="43"/>
      <c r="D6" s="43"/>
      <c r="E6" s="43"/>
      <c r="F6" s="43"/>
      <c r="G6" s="43"/>
      <c r="H6" s="44" t="s">
        <v>741</v>
      </c>
      <c r="I6" s="302" t="s">
        <v>532</v>
      </c>
      <c r="J6" s="302"/>
      <c r="K6" s="302"/>
      <c r="L6" s="302"/>
      <c r="M6" s="302"/>
      <c r="N6" s="302"/>
      <c r="O6" s="302"/>
      <c r="P6" s="302"/>
      <c r="Q6" s="302"/>
      <c r="R6" s="302"/>
      <c r="S6" s="43"/>
      <c r="T6" s="43"/>
      <c r="U6" s="43"/>
      <c r="V6" s="43"/>
      <c r="W6" s="43"/>
      <c r="X6" s="43"/>
    </row>
    <row r="7" spans="1:24" ht="12.75" customHeight="1">
      <c r="A7" s="43"/>
      <c r="B7" s="43"/>
      <c r="C7" s="43"/>
      <c r="D7" s="43"/>
      <c r="E7" s="43"/>
      <c r="F7" s="43"/>
      <c r="G7" s="43"/>
      <c r="H7" s="43"/>
      <c r="I7" s="303" t="s">
        <v>742</v>
      </c>
      <c r="J7" s="303"/>
      <c r="K7" s="303"/>
      <c r="L7" s="303"/>
      <c r="M7" s="303"/>
      <c r="N7" s="303"/>
      <c r="O7" s="303"/>
      <c r="P7" s="303"/>
      <c r="Q7" s="303"/>
      <c r="R7" s="303"/>
      <c r="S7" s="43"/>
      <c r="T7" s="43"/>
      <c r="U7" s="43"/>
      <c r="V7" s="43"/>
      <c r="W7" s="43"/>
      <c r="X7" s="43"/>
    </row>
    <row r="8" spans="1:24" ht="11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4" t="s">
        <v>743</v>
      </c>
      <c r="L9" s="304" t="s">
        <v>100</v>
      </c>
      <c r="M9" s="304"/>
      <c r="N9" s="43" t="s">
        <v>744</v>
      </c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11.2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ht="15">
      <c r="A11" s="43"/>
      <c r="B11" s="43"/>
      <c r="C11" s="43"/>
      <c r="D11" s="43"/>
      <c r="E11" s="43"/>
      <c r="F11" s="43"/>
      <c r="G11" s="43"/>
      <c r="H11" s="43"/>
      <c r="I11" s="43"/>
      <c r="J11" s="44" t="s">
        <v>745</v>
      </c>
      <c r="K11" s="46" t="s">
        <v>533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3"/>
      <c r="W11" s="43"/>
      <c r="X11" s="43"/>
    </row>
    <row r="12" spans="11:21" ht="12.75" customHeight="1">
      <c r="K12" s="305" t="s">
        <v>746</v>
      </c>
      <c r="L12" s="305"/>
      <c r="M12" s="305"/>
      <c r="N12" s="305"/>
      <c r="O12" s="305"/>
      <c r="P12" s="305"/>
      <c r="Q12" s="305"/>
      <c r="R12" s="305"/>
      <c r="S12" s="305"/>
      <c r="T12" s="305"/>
      <c r="U12" s="305"/>
    </row>
    <row r="13" ht="11.25" customHeight="1"/>
    <row r="14" spans="1:24" ht="15" customHeight="1">
      <c r="A14" s="296" t="s">
        <v>758</v>
      </c>
      <c r="B14" s="296" t="s">
        <v>759</v>
      </c>
      <c r="C14" s="296" t="s">
        <v>760</v>
      </c>
      <c r="D14" s="300" t="s">
        <v>871</v>
      </c>
      <c r="E14" s="300"/>
      <c r="F14" s="300"/>
      <c r="G14" s="300"/>
      <c r="H14" s="300"/>
      <c r="I14" s="300"/>
      <c r="J14" s="300"/>
      <c r="K14" s="300"/>
      <c r="L14" s="300"/>
      <c r="M14" s="301"/>
      <c r="N14" s="290" t="s">
        <v>861</v>
      </c>
      <c r="O14" s="291"/>
      <c r="P14" s="291"/>
      <c r="Q14" s="291"/>
      <c r="R14" s="291"/>
      <c r="S14" s="291"/>
      <c r="T14" s="291"/>
      <c r="U14" s="291"/>
      <c r="V14" s="291"/>
      <c r="W14" s="292"/>
      <c r="X14" s="296" t="s">
        <v>761</v>
      </c>
    </row>
    <row r="15" spans="1:24" ht="15" customHeight="1">
      <c r="A15" s="297"/>
      <c r="B15" s="297"/>
      <c r="C15" s="297"/>
      <c r="D15" s="299" t="s">
        <v>104</v>
      </c>
      <c r="E15" s="300"/>
      <c r="F15" s="300"/>
      <c r="G15" s="300"/>
      <c r="H15" s="300"/>
      <c r="I15" s="300"/>
      <c r="J15" s="300"/>
      <c r="K15" s="300"/>
      <c r="L15" s="300"/>
      <c r="M15" s="301"/>
      <c r="N15" s="293"/>
      <c r="O15" s="294"/>
      <c r="P15" s="294"/>
      <c r="Q15" s="294"/>
      <c r="R15" s="294"/>
      <c r="S15" s="294"/>
      <c r="T15" s="294"/>
      <c r="U15" s="294"/>
      <c r="V15" s="294"/>
      <c r="W15" s="295"/>
      <c r="X15" s="297"/>
    </row>
    <row r="16" spans="1:24" ht="15" customHeight="1">
      <c r="A16" s="297"/>
      <c r="B16" s="297"/>
      <c r="C16" s="297"/>
      <c r="D16" s="299" t="s">
        <v>747</v>
      </c>
      <c r="E16" s="300"/>
      <c r="F16" s="300"/>
      <c r="G16" s="300"/>
      <c r="H16" s="301"/>
      <c r="I16" s="299" t="s">
        <v>748</v>
      </c>
      <c r="J16" s="300"/>
      <c r="K16" s="300"/>
      <c r="L16" s="300"/>
      <c r="M16" s="301"/>
      <c r="N16" s="287" t="s">
        <v>753</v>
      </c>
      <c r="O16" s="287"/>
      <c r="P16" s="287" t="s">
        <v>749</v>
      </c>
      <c r="Q16" s="287"/>
      <c r="R16" s="287" t="s">
        <v>750</v>
      </c>
      <c r="S16" s="287"/>
      <c r="T16" s="287" t="s">
        <v>751</v>
      </c>
      <c r="U16" s="287"/>
      <c r="V16" s="287" t="s">
        <v>872</v>
      </c>
      <c r="W16" s="287"/>
      <c r="X16" s="297"/>
    </row>
    <row r="17" spans="1:24" ht="111.75" customHeight="1">
      <c r="A17" s="297"/>
      <c r="B17" s="297"/>
      <c r="C17" s="297"/>
      <c r="D17" s="288" t="s">
        <v>753</v>
      </c>
      <c r="E17" s="288" t="s">
        <v>749</v>
      </c>
      <c r="F17" s="288" t="s">
        <v>750</v>
      </c>
      <c r="G17" s="288" t="s">
        <v>751</v>
      </c>
      <c r="H17" s="288" t="s">
        <v>752</v>
      </c>
      <c r="I17" s="288" t="s">
        <v>754</v>
      </c>
      <c r="J17" s="288" t="s">
        <v>749</v>
      </c>
      <c r="K17" s="288" t="s">
        <v>750</v>
      </c>
      <c r="L17" s="288" t="s">
        <v>751</v>
      </c>
      <c r="M17" s="288" t="s">
        <v>752</v>
      </c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97"/>
    </row>
    <row r="18" spans="1:24" ht="40.5" customHeight="1">
      <c r="A18" s="298"/>
      <c r="B18" s="298"/>
      <c r="C18" s="298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40" t="s">
        <v>755</v>
      </c>
      <c r="O18" s="40" t="s">
        <v>756</v>
      </c>
      <c r="P18" s="40" t="s">
        <v>755</v>
      </c>
      <c r="Q18" s="40" t="s">
        <v>756</v>
      </c>
      <c r="R18" s="40" t="s">
        <v>755</v>
      </c>
      <c r="S18" s="40" t="s">
        <v>756</v>
      </c>
      <c r="T18" s="40" t="s">
        <v>755</v>
      </c>
      <c r="U18" s="40" t="s">
        <v>756</v>
      </c>
      <c r="V18" s="40" t="s">
        <v>755</v>
      </c>
      <c r="W18" s="40" t="s">
        <v>756</v>
      </c>
      <c r="X18" s="298"/>
    </row>
    <row r="19" spans="1:24" ht="13.5" customHeight="1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  <c r="R19" s="48">
        <v>18</v>
      </c>
      <c r="S19" s="48">
        <v>19</v>
      </c>
      <c r="T19" s="48">
        <v>20</v>
      </c>
      <c r="U19" s="48">
        <v>21</v>
      </c>
      <c r="V19" s="48">
        <v>22</v>
      </c>
      <c r="W19" s="48">
        <v>23</v>
      </c>
      <c r="X19" s="48">
        <v>24</v>
      </c>
    </row>
    <row r="20" spans="1:24" ht="13.5" customHeight="1">
      <c r="A20" s="123" t="s">
        <v>35</v>
      </c>
      <c r="B20" s="124" t="s">
        <v>757</v>
      </c>
      <c r="C20" s="123" t="s">
        <v>40</v>
      </c>
      <c r="D20" s="140">
        <f>G20</f>
        <v>72.07300000000001</v>
      </c>
      <c r="E20" s="140">
        <v>0</v>
      </c>
      <c r="F20" s="140">
        <v>0</v>
      </c>
      <c r="G20" s="140">
        <f>G34+G21</f>
        <v>72.07300000000001</v>
      </c>
      <c r="H20" s="140">
        <v>0</v>
      </c>
      <c r="I20" s="140">
        <f>L20</f>
        <v>50.44572</v>
      </c>
      <c r="J20" s="140">
        <v>0</v>
      </c>
      <c r="K20" s="140">
        <v>0</v>
      </c>
      <c r="L20" s="140">
        <f>L34+L21</f>
        <v>50.44572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63" t="s">
        <v>40</v>
      </c>
    </row>
    <row r="21" spans="1:24" ht="21.75" outlineLevel="1">
      <c r="A21" s="147">
        <v>1.2</v>
      </c>
      <c r="B21" s="148" t="s">
        <v>732</v>
      </c>
      <c r="C21" s="149" t="s">
        <v>40</v>
      </c>
      <c r="D21" s="164">
        <f aca="true" t="shared" si="0" ref="D21:D35">G21</f>
        <v>72.07300000000001</v>
      </c>
      <c r="E21" s="164">
        <v>0</v>
      </c>
      <c r="F21" s="164">
        <v>0</v>
      </c>
      <c r="G21" s="150">
        <f>G22+G26+G30</f>
        <v>72.07300000000001</v>
      </c>
      <c r="H21" s="164">
        <v>0</v>
      </c>
      <c r="I21" s="164">
        <f aca="true" t="shared" si="1" ref="I21:I35">L21</f>
        <v>50.44572</v>
      </c>
      <c r="J21" s="164">
        <v>0</v>
      </c>
      <c r="K21" s="164">
        <v>0</v>
      </c>
      <c r="L21" s="150">
        <f>L22+L26+L30</f>
        <v>50.44572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  <c r="X21" s="165" t="s">
        <v>40</v>
      </c>
    </row>
    <row r="22" spans="1:24" ht="32.25">
      <c r="A22" s="151" t="s">
        <v>842</v>
      </c>
      <c r="B22" s="152" t="s">
        <v>733</v>
      </c>
      <c r="C22" s="153" t="s">
        <v>40</v>
      </c>
      <c r="D22" s="166">
        <f t="shared" si="0"/>
        <v>52.402</v>
      </c>
      <c r="E22" s="166">
        <v>0</v>
      </c>
      <c r="F22" s="166">
        <v>0</v>
      </c>
      <c r="G22" s="154">
        <f>G23</f>
        <v>52.402</v>
      </c>
      <c r="H22" s="166">
        <v>0</v>
      </c>
      <c r="I22" s="166">
        <f t="shared" si="1"/>
        <v>41.551</v>
      </c>
      <c r="J22" s="166">
        <v>0</v>
      </c>
      <c r="K22" s="166">
        <v>0</v>
      </c>
      <c r="L22" s="154">
        <f>L23</f>
        <v>41.551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166">
        <v>0</v>
      </c>
      <c r="W22" s="166">
        <v>0</v>
      </c>
      <c r="X22" s="167" t="s">
        <v>40</v>
      </c>
    </row>
    <row r="23" spans="1:24" ht="21.75" outlineLevel="1">
      <c r="A23" s="155" t="s">
        <v>843</v>
      </c>
      <c r="B23" s="156" t="s">
        <v>36</v>
      </c>
      <c r="C23" s="157" t="s">
        <v>40</v>
      </c>
      <c r="D23" s="168">
        <f t="shared" si="0"/>
        <v>52.402</v>
      </c>
      <c r="E23" s="168">
        <v>0</v>
      </c>
      <c r="F23" s="168">
        <v>0</v>
      </c>
      <c r="G23" s="158">
        <f>G24+G25</f>
        <v>52.402</v>
      </c>
      <c r="H23" s="168">
        <v>0</v>
      </c>
      <c r="I23" s="168">
        <f t="shared" si="1"/>
        <v>41.551</v>
      </c>
      <c r="J23" s="168">
        <v>0</v>
      </c>
      <c r="K23" s="168">
        <v>0</v>
      </c>
      <c r="L23" s="158">
        <f>L24+L25</f>
        <v>41.551</v>
      </c>
      <c r="M23" s="168">
        <v>0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8">
        <v>0</v>
      </c>
      <c r="T23" s="168">
        <v>0</v>
      </c>
      <c r="U23" s="168">
        <v>0</v>
      </c>
      <c r="V23" s="168">
        <v>0</v>
      </c>
      <c r="W23" s="168">
        <v>0</v>
      </c>
      <c r="X23" s="169" t="s">
        <v>40</v>
      </c>
    </row>
    <row r="24" spans="1:24" ht="11.25">
      <c r="A24" s="159" t="s">
        <v>843</v>
      </c>
      <c r="B24" s="160" t="s">
        <v>734</v>
      </c>
      <c r="C24" s="161" t="s">
        <v>40</v>
      </c>
      <c r="D24" s="144">
        <f t="shared" si="0"/>
        <v>46.84</v>
      </c>
      <c r="E24" s="144">
        <v>0</v>
      </c>
      <c r="F24" s="144">
        <v>0</v>
      </c>
      <c r="G24" s="144">
        <f>'10'!G22</f>
        <v>46.84</v>
      </c>
      <c r="H24" s="144">
        <v>0</v>
      </c>
      <c r="I24" s="144">
        <f t="shared" si="1"/>
        <v>41.377</v>
      </c>
      <c r="J24" s="144">
        <v>0</v>
      </c>
      <c r="K24" s="144">
        <v>0</v>
      </c>
      <c r="L24" s="144">
        <f>'10'!H22</f>
        <v>41.377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71" t="s">
        <v>40</v>
      </c>
    </row>
    <row r="25" spans="1:24" ht="11.25" outlineLevel="1">
      <c r="A25" s="159" t="s">
        <v>843</v>
      </c>
      <c r="B25" s="160" t="s">
        <v>735</v>
      </c>
      <c r="C25" s="161" t="s">
        <v>40</v>
      </c>
      <c r="D25" s="144">
        <f t="shared" si="0"/>
        <v>5.562</v>
      </c>
      <c r="E25" s="144">
        <v>0</v>
      </c>
      <c r="F25" s="144">
        <v>0</v>
      </c>
      <c r="G25" s="144">
        <f>'10'!G23</f>
        <v>5.562</v>
      </c>
      <c r="H25" s="144">
        <v>0</v>
      </c>
      <c r="I25" s="144">
        <f t="shared" si="1"/>
        <v>0.17400000000000002</v>
      </c>
      <c r="J25" s="144">
        <v>0</v>
      </c>
      <c r="K25" s="144">
        <v>0</v>
      </c>
      <c r="L25" s="144">
        <f>'10'!H23</f>
        <v>0.17400000000000002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71" t="s">
        <v>40</v>
      </c>
    </row>
    <row r="26" spans="1:24" ht="21.75">
      <c r="A26" s="151" t="s">
        <v>845</v>
      </c>
      <c r="B26" s="152" t="s">
        <v>37</v>
      </c>
      <c r="C26" s="153" t="s">
        <v>40</v>
      </c>
      <c r="D26" s="166">
        <f t="shared" si="0"/>
        <v>10.304</v>
      </c>
      <c r="E26" s="166">
        <v>0</v>
      </c>
      <c r="F26" s="166">
        <v>0</v>
      </c>
      <c r="G26" s="154">
        <f>G27</f>
        <v>10.304</v>
      </c>
      <c r="H26" s="166">
        <v>0</v>
      </c>
      <c r="I26" s="166">
        <f t="shared" si="1"/>
        <v>3.0572000000000004</v>
      </c>
      <c r="J26" s="166">
        <v>0</v>
      </c>
      <c r="K26" s="166">
        <v>0</v>
      </c>
      <c r="L26" s="154">
        <f>L27</f>
        <v>3.0572000000000004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166">
        <v>0</v>
      </c>
      <c r="W26" s="166">
        <v>0</v>
      </c>
      <c r="X26" s="167" t="s">
        <v>40</v>
      </c>
    </row>
    <row r="27" spans="1:24" ht="11.25">
      <c r="A27" s="155" t="s">
        <v>38</v>
      </c>
      <c r="B27" s="156" t="s">
        <v>39</v>
      </c>
      <c r="C27" s="157" t="s">
        <v>40</v>
      </c>
      <c r="D27" s="168">
        <f t="shared" si="0"/>
        <v>10.304</v>
      </c>
      <c r="E27" s="168">
        <v>0</v>
      </c>
      <c r="F27" s="168">
        <v>0</v>
      </c>
      <c r="G27" s="158">
        <f>G28+G29</f>
        <v>10.304</v>
      </c>
      <c r="H27" s="168">
        <v>0</v>
      </c>
      <c r="I27" s="168">
        <f t="shared" si="1"/>
        <v>3.0572000000000004</v>
      </c>
      <c r="J27" s="168">
        <v>0</v>
      </c>
      <c r="K27" s="168">
        <v>0</v>
      </c>
      <c r="L27" s="158">
        <f>L28+L29</f>
        <v>3.0572000000000004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9" t="s">
        <v>40</v>
      </c>
    </row>
    <row r="28" spans="1:24" ht="11.25" outlineLevel="1">
      <c r="A28" s="159" t="s">
        <v>38</v>
      </c>
      <c r="B28" s="160" t="s">
        <v>736</v>
      </c>
      <c r="C28" s="157" t="s">
        <v>40</v>
      </c>
      <c r="D28" s="168">
        <f t="shared" si="0"/>
        <v>5.62</v>
      </c>
      <c r="E28" s="168">
        <v>0</v>
      </c>
      <c r="F28" s="168">
        <v>0</v>
      </c>
      <c r="G28" s="168">
        <f>'10'!G26</f>
        <v>5.62</v>
      </c>
      <c r="H28" s="168">
        <v>0</v>
      </c>
      <c r="I28" s="168">
        <f t="shared" si="1"/>
        <v>0.3696</v>
      </c>
      <c r="J28" s="168">
        <v>0</v>
      </c>
      <c r="K28" s="168">
        <v>0</v>
      </c>
      <c r="L28" s="168">
        <f>'10'!H26</f>
        <v>0.3696</v>
      </c>
      <c r="M28" s="168">
        <v>0</v>
      </c>
      <c r="N28" s="168">
        <v>0</v>
      </c>
      <c r="O28" s="168">
        <v>0</v>
      </c>
      <c r="P28" s="168">
        <v>0</v>
      </c>
      <c r="Q28" s="168">
        <v>0</v>
      </c>
      <c r="R28" s="168">
        <v>0</v>
      </c>
      <c r="S28" s="168">
        <v>0</v>
      </c>
      <c r="T28" s="168">
        <v>0</v>
      </c>
      <c r="U28" s="168">
        <v>0</v>
      </c>
      <c r="V28" s="168">
        <v>0</v>
      </c>
      <c r="W28" s="168">
        <v>0</v>
      </c>
      <c r="X28" s="169" t="s">
        <v>40</v>
      </c>
    </row>
    <row r="29" spans="1:24" ht="11.25" outlineLevel="1">
      <c r="A29" s="159" t="s">
        <v>38</v>
      </c>
      <c r="B29" s="160" t="s">
        <v>737</v>
      </c>
      <c r="C29" s="157" t="s">
        <v>40</v>
      </c>
      <c r="D29" s="168">
        <f t="shared" si="0"/>
        <v>4.684</v>
      </c>
      <c r="E29" s="168">
        <v>0</v>
      </c>
      <c r="F29" s="168">
        <v>0</v>
      </c>
      <c r="G29" s="168">
        <f>'10'!G27</f>
        <v>4.684</v>
      </c>
      <c r="H29" s="168">
        <v>0</v>
      </c>
      <c r="I29" s="168">
        <f t="shared" si="1"/>
        <v>2.6876</v>
      </c>
      <c r="J29" s="168">
        <v>0</v>
      </c>
      <c r="K29" s="168">
        <v>0</v>
      </c>
      <c r="L29" s="168">
        <f>'10'!H27</f>
        <v>2.6876</v>
      </c>
      <c r="M29" s="168">
        <v>0</v>
      </c>
      <c r="N29" s="168">
        <v>0</v>
      </c>
      <c r="O29" s="168">
        <v>0</v>
      </c>
      <c r="P29" s="168">
        <v>0</v>
      </c>
      <c r="Q29" s="168">
        <v>0</v>
      </c>
      <c r="R29" s="168">
        <v>0</v>
      </c>
      <c r="S29" s="168">
        <v>0</v>
      </c>
      <c r="T29" s="168">
        <v>0</v>
      </c>
      <c r="U29" s="168">
        <v>0</v>
      </c>
      <c r="V29" s="168">
        <v>0</v>
      </c>
      <c r="W29" s="168">
        <v>0</v>
      </c>
      <c r="X29" s="169" t="s">
        <v>40</v>
      </c>
    </row>
    <row r="30" spans="1:24" ht="21.75" outlineLevel="1">
      <c r="A30" s="151" t="s">
        <v>41</v>
      </c>
      <c r="B30" s="152" t="s">
        <v>42</v>
      </c>
      <c r="C30" s="153" t="s">
        <v>40</v>
      </c>
      <c r="D30" s="166">
        <f t="shared" si="0"/>
        <v>9.367</v>
      </c>
      <c r="E30" s="166">
        <v>0</v>
      </c>
      <c r="F30" s="166">
        <v>0</v>
      </c>
      <c r="G30" s="154">
        <f>G31</f>
        <v>9.367</v>
      </c>
      <c r="H30" s="166">
        <v>0</v>
      </c>
      <c r="I30" s="166">
        <f t="shared" si="1"/>
        <v>5.83752</v>
      </c>
      <c r="J30" s="166">
        <v>0</v>
      </c>
      <c r="K30" s="166">
        <v>0</v>
      </c>
      <c r="L30" s="154">
        <f>L31</f>
        <v>5.83752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0</v>
      </c>
      <c r="V30" s="166">
        <v>0</v>
      </c>
      <c r="W30" s="166">
        <v>0</v>
      </c>
      <c r="X30" s="167" t="s">
        <v>40</v>
      </c>
    </row>
    <row r="31" spans="1:24" ht="21.75" outlineLevel="1">
      <c r="A31" s="155" t="s">
        <v>43</v>
      </c>
      <c r="B31" s="156" t="s">
        <v>44</v>
      </c>
      <c r="C31" s="157" t="s">
        <v>40</v>
      </c>
      <c r="D31" s="168">
        <f t="shared" si="0"/>
        <v>9.367</v>
      </c>
      <c r="E31" s="168">
        <v>0</v>
      </c>
      <c r="F31" s="168">
        <v>0</v>
      </c>
      <c r="G31" s="158">
        <f>G32+G33</f>
        <v>9.367</v>
      </c>
      <c r="H31" s="168">
        <v>0</v>
      </c>
      <c r="I31" s="168">
        <f t="shared" si="1"/>
        <v>5.83752</v>
      </c>
      <c r="J31" s="168">
        <v>0</v>
      </c>
      <c r="K31" s="168">
        <v>0</v>
      </c>
      <c r="L31" s="158">
        <f>L32+L33</f>
        <v>5.83752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0</v>
      </c>
      <c r="U31" s="168">
        <v>0</v>
      </c>
      <c r="V31" s="168">
        <v>0</v>
      </c>
      <c r="W31" s="168">
        <v>0</v>
      </c>
      <c r="X31" s="169" t="s">
        <v>40</v>
      </c>
    </row>
    <row r="32" spans="1:24" ht="22.5" outlineLevel="1">
      <c r="A32" s="159" t="s">
        <v>43</v>
      </c>
      <c r="B32" s="160" t="s">
        <v>738</v>
      </c>
      <c r="C32" s="161" t="s">
        <v>40</v>
      </c>
      <c r="D32" s="144">
        <f t="shared" si="0"/>
        <v>5.854</v>
      </c>
      <c r="E32" s="144">
        <v>0</v>
      </c>
      <c r="F32" s="144">
        <v>0</v>
      </c>
      <c r="G32" s="144">
        <f>'10'!G30</f>
        <v>5.854</v>
      </c>
      <c r="H32" s="144">
        <v>0</v>
      </c>
      <c r="I32" s="144">
        <f t="shared" si="1"/>
        <v>2.2817600000000002</v>
      </c>
      <c r="J32" s="144">
        <v>0</v>
      </c>
      <c r="K32" s="144">
        <v>0</v>
      </c>
      <c r="L32" s="144">
        <f>'10'!H30</f>
        <v>2.2817600000000002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  <c r="T32" s="144">
        <v>0</v>
      </c>
      <c r="U32" s="144">
        <v>0</v>
      </c>
      <c r="V32" s="144">
        <v>0</v>
      </c>
      <c r="W32" s="144">
        <v>0</v>
      </c>
      <c r="X32" s="171" t="s">
        <v>40</v>
      </c>
    </row>
    <row r="33" spans="1:24" ht="11.25" outlineLevel="1">
      <c r="A33" s="159" t="s">
        <v>43</v>
      </c>
      <c r="B33" s="160" t="s">
        <v>739</v>
      </c>
      <c r="C33" s="161" t="s">
        <v>40</v>
      </c>
      <c r="D33" s="144">
        <f t="shared" si="0"/>
        <v>3.513</v>
      </c>
      <c r="E33" s="144">
        <v>0</v>
      </c>
      <c r="F33" s="144">
        <v>0</v>
      </c>
      <c r="G33" s="144">
        <f>'10'!G31</f>
        <v>3.513</v>
      </c>
      <c r="H33" s="144">
        <v>0</v>
      </c>
      <c r="I33" s="144">
        <f t="shared" si="1"/>
        <v>3.55576</v>
      </c>
      <c r="J33" s="144">
        <v>0</v>
      </c>
      <c r="K33" s="144">
        <v>0</v>
      </c>
      <c r="L33" s="144">
        <f>'10'!H31</f>
        <v>3.55576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71" t="s">
        <v>40</v>
      </c>
    </row>
    <row r="34" spans="1:24" ht="21.75" outlineLevel="1">
      <c r="A34" s="162" t="s">
        <v>814</v>
      </c>
      <c r="B34" s="148" t="s">
        <v>45</v>
      </c>
      <c r="C34" s="149" t="s">
        <v>40</v>
      </c>
      <c r="D34" s="164">
        <f t="shared" si="0"/>
        <v>0</v>
      </c>
      <c r="E34" s="164">
        <v>0</v>
      </c>
      <c r="F34" s="164">
        <v>0</v>
      </c>
      <c r="G34" s="150">
        <f>G35</f>
        <v>0</v>
      </c>
      <c r="H34" s="164">
        <v>0</v>
      </c>
      <c r="I34" s="164">
        <f t="shared" si="1"/>
        <v>0</v>
      </c>
      <c r="J34" s="164">
        <v>0</v>
      </c>
      <c r="K34" s="164">
        <v>0</v>
      </c>
      <c r="L34" s="150">
        <f>L35</f>
        <v>0</v>
      </c>
      <c r="M34" s="164">
        <v>0</v>
      </c>
      <c r="N34" s="164">
        <v>0</v>
      </c>
      <c r="O34" s="164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4">
        <v>0</v>
      </c>
      <c r="V34" s="164">
        <v>0</v>
      </c>
      <c r="W34" s="164">
        <v>0</v>
      </c>
      <c r="X34" s="165" t="s">
        <v>40</v>
      </c>
    </row>
    <row r="35" spans="1:24" ht="13.5" customHeight="1" outlineLevel="1">
      <c r="A35" s="159" t="s">
        <v>814</v>
      </c>
      <c r="B35" s="160" t="s">
        <v>740</v>
      </c>
      <c r="C35" s="161" t="s">
        <v>40</v>
      </c>
      <c r="D35" s="144">
        <f t="shared" si="0"/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f t="shared" si="1"/>
        <v>0</v>
      </c>
      <c r="J35" s="144">
        <v>0</v>
      </c>
      <c r="K35" s="144">
        <v>0</v>
      </c>
      <c r="L35" s="144">
        <v>0</v>
      </c>
      <c r="M35" s="170">
        <v>0</v>
      </c>
      <c r="N35" s="170">
        <v>0</v>
      </c>
      <c r="O35" s="170">
        <v>0</v>
      </c>
      <c r="P35" s="170">
        <v>0</v>
      </c>
      <c r="Q35" s="170">
        <v>0</v>
      </c>
      <c r="R35" s="170">
        <v>0</v>
      </c>
      <c r="S35" s="170">
        <v>0</v>
      </c>
      <c r="T35" s="170">
        <v>0</v>
      </c>
      <c r="U35" s="170">
        <v>0</v>
      </c>
      <c r="V35" s="170">
        <v>0</v>
      </c>
      <c r="W35" s="170">
        <v>0</v>
      </c>
      <c r="X35" s="171" t="s">
        <v>40</v>
      </c>
    </row>
  </sheetData>
  <sheetProtection/>
  <mergeCells count="33">
    <mergeCell ref="A1:X1"/>
    <mergeCell ref="V2:X2"/>
    <mergeCell ref="A3:X3"/>
    <mergeCell ref="I4:J4"/>
    <mergeCell ref="L4:M4"/>
    <mergeCell ref="I6:R6"/>
    <mergeCell ref="I7:R7"/>
    <mergeCell ref="L9:M9"/>
    <mergeCell ref="K12:U12"/>
    <mergeCell ref="A14:A18"/>
    <mergeCell ref="B14:B18"/>
    <mergeCell ref="C14:C18"/>
    <mergeCell ref="D14:M14"/>
    <mergeCell ref="N14:W15"/>
    <mergeCell ref="E17:E18"/>
    <mergeCell ref="L17:L18"/>
    <mergeCell ref="X14:X18"/>
    <mergeCell ref="D15:M15"/>
    <mergeCell ref="D16:H16"/>
    <mergeCell ref="I16:M16"/>
    <mergeCell ref="N16:O17"/>
    <mergeCell ref="P16:Q17"/>
    <mergeCell ref="R16:S17"/>
    <mergeCell ref="T16:U17"/>
    <mergeCell ref="V16:W17"/>
    <mergeCell ref="D17:D18"/>
    <mergeCell ref="M17:M18"/>
    <mergeCell ref="F17:F18"/>
    <mergeCell ref="G17:G18"/>
    <mergeCell ref="H17:H18"/>
    <mergeCell ref="I17:I18"/>
    <mergeCell ref="J17:J18"/>
    <mergeCell ref="K17:K18"/>
  </mergeCells>
  <printOptions/>
  <pageMargins left="0.5905511811023623" right="0.1968503937007874" top="0.1968503937007874" bottom="0.1968503937007874" header="0.3937007874015748" footer="0.3937007874015748"/>
  <pageSetup fitToHeight="2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Y33"/>
  <sheetViews>
    <sheetView zoomScalePageLayoutView="0" workbookViewId="0" topLeftCell="E23">
      <selection activeCell="V27" sqref="V27"/>
    </sheetView>
  </sheetViews>
  <sheetFormatPr defaultColWidth="9.140625" defaultRowHeight="12.75" outlineLevelRow="1"/>
  <cols>
    <col min="1" max="1" width="7.8515625" style="34" customWidth="1"/>
    <col min="2" max="2" width="47.7109375" style="34" customWidth="1"/>
    <col min="3" max="3" width="9.57421875" style="34" customWidth="1"/>
    <col min="4" max="4" width="13.8515625" style="34" customWidth="1"/>
    <col min="5" max="5" width="11.140625" style="34" customWidth="1"/>
    <col min="6" max="17" width="7.7109375" style="34" customWidth="1"/>
    <col min="18" max="19" width="7.57421875" style="34" customWidth="1"/>
    <col min="20" max="20" width="8.8515625" style="34" customWidth="1"/>
    <col min="21" max="21" width="8.140625" style="34" customWidth="1"/>
    <col min="22" max="22" width="28.140625" style="34" customWidth="1"/>
    <col min="23" max="23" width="0.42578125" style="34" customWidth="1"/>
    <col min="24" max="16384" width="9.140625" style="34" customWidth="1"/>
  </cols>
  <sheetData>
    <row r="1" spans="1:22" ht="39.75" customHeight="1">
      <c r="A1" s="306" t="s">
        <v>873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</row>
    <row r="2" spans="20:22" ht="24" customHeight="1">
      <c r="T2" s="308"/>
      <c r="U2" s="308"/>
      <c r="V2" s="308"/>
    </row>
    <row r="3" spans="1:22" ht="15">
      <c r="A3" s="309" t="s">
        <v>874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</row>
    <row r="4" spans="1:22" ht="15">
      <c r="A4" s="43"/>
      <c r="B4" s="43"/>
      <c r="C4" s="43"/>
      <c r="D4" s="43"/>
      <c r="E4" s="43"/>
      <c r="F4" s="43"/>
      <c r="G4" s="44" t="s">
        <v>856</v>
      </c>
      <c r="H4" s="45" t="s">
        <v>176</v>
      </c>
      <c r="I4" s="42" t="s">
        <v>869</v>
      </c>
      <c r="J4" s="45" t="s">
        <v>100</v>
      </c>
      <c r="K4" s="43" t="s">
        <v>870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11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15">
      <c r="A6" s="43"/>
      <c r="B6" s="43"/>
      <c r="C6" s="43"/>
      <c r="D6" s="43"/>
      <c r="E6" s="43"/>
      <c r="F6" s="44" t="s">
        <v>741</v>
      </c>
      <c r="G6" s="302" t="s">
        <v>532</v>
      </c>
      <c r="H6" s="302"/>
      <c r="I6" s="302"/>
      <c r="J6" s="302"/>
      <c r="K6" s="302"/>
      <c r="L6" s="302"/>
      <c r="M6" s="302"/>
      <c r="N6" s="302"/>
      <c r="O6" s="302"/>
      <c r="P6" s="302"/>
      <c r="Q6" s="49"/>
      <c r="R6" s="43"/>
      <c r="S6" s="43"/>
      <c r="T6" s="43"/>
      <c r="U6" s="43"/>
      <c r="V6" s="43"/>
    </row>
    <row r="7" spans="1:22" ht="12.75" customHeight="1">
      <c r="A7" s="43"/>
      <c r="B7" s="43"/>
      <c r="C7" s="43"/>
      <c r="D7" s="43"/>
      <c r="E7" s="43"/>
      <c r="F7" s="43"/>
      <c r="G7" s="303" t="s">
        <v>742</v>
      </c>
      <c r="H7" s="303"/>
      <c r="I7" s="303"/>
      <c r="J7" s="303"/>
      <c r="K7" s="303"/>
      <c r="L7" s="303"/>
      <c r="M7" s="303"/>
      <c r="N7" s="303"/>
      <c r="O7" s="303"/>
      <c r="P7" s="303"/>
      <c r="Q7" s="50"/>
      <c r="R7" s="43"/>
      <c r="S7" s="43"/>
      <c r="T7" s="43"/>
      <c r="U7" s="43"/>
      <c r="V7" s="43"/>
    </row>
    <row r="8" spans="1:22" ht="11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15">
      <c r="A9" s="43"/>
      <c r="B9" s="43"/>
      <c r="C9" s="43"/>
      <c r="D9" s="43"/>
      <c r="E9" s="43"/>
      <c r="F9" s="43"/>
      <c r="G9" s="43"/>
      <c r="H9" s="43"/>
      <c r="I9" s="44" t="s">
        <v>743</v>
      </c>
      <c r="J9" s="45" t="s">
        <v>100</v>
      </c>
      <c r="K9" s="43" t="s">
        <v>744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ht="11.2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15">
      <c r="A11" s="43"/>
      <c r="B11" s="43"/>
      <c r="C11" s="43"/>
      <c r="D11" s="43"/>
      <c r="E11" s="43"/>
      <c r="F11" s="43"/>
      <c r="G11" s="44" t="s">
        <v>745</v>
      </c>
      <c r="H11" s="47" t="s">
        <v>533</v>
      </c>
      <c r="I11" s="47"/>
      <c r="J11" s="47"/>
      <c r="K11" s="47"/>
      <c r="L11" s="47"/>
      <c r="M11" s="47"/>
      <c r="N11" s="47"/>
      <c r="O11" s="47"/>
      <c r="P11" s="47"/>
      <c r="Q11" s="47"/>
      <c r="R11" s="43"/>
      <c r="S11" s="43"/>
      <c r="T11" s="43"/>
      <c r="U11" s="43"/>
      <c r="V11" s="43"/>
    </row>
    <row r="12" spans="8:17" ht="12.75" customHeight="1">
      <c r="H12" s="303" t="s">
        <v>746</v>
      </c>
      <c r="I12" s="303"/>
      <c r="J12" s="303"/>
      <c r="K12" s="303"/>
      <c r="L12" s="303"/>
      <c r="M12" s="303"/>
      <c r="N12" s="303"/>
      <c r="O12" s="303"/>
      <c r="P12" s="303"/>
      <c r="Q12" s="303"/>
    </row>
    <row r="13" ht="11.25" customHeight="1"/>
    <row r="14" spans="1:22" ht="71.25" customHeight="1">
      <c r="A14" s="296" t="s">
        <v>758</v>
      </c>
      <c r="B14" s="296" t="s">
        <v>759</v>
      </c>
      <c r="C14" s="296" t="s">
        <v>760</v>
      </c>
      <c r="D14" s="296" t="s">
        <v>875</v>
      </c>
      <c r="E14" s="296" t="s">
        <v>105</v>
      </c>
      <c r="F14" s="310" t="s">
        <v>106</v>
      </c>
      <c r="G14" s="311"/>
      <c r="H14" s="310" t="s">
        <v>107</v>
      </c>
      <c r="I14" s="312"/>
      <c r="J14" s="312"/>
      <c r="K14" s="312"/>
      <c r="L14" s="312"/>
      <c r="M14" s="312"/>
      <c r="N14" s="312"/>
      <c r="O14" s="312"/>
      <c r="P14" s="312"/>
      <c r="Q14" s="311"/>
      <c r="R14" s="310" t="s">
        <v>876</v>
      </c>
      <c r="S14" s="311"/>
      <c r="T14" s="290" t="s">
        <v>877</v>
      </c>
      <c r="U14" s="292"/>
      <c r="V14" s="296" t="s">
        <v>761</v>
      </c>
    </row>
    <row r="15" spans="1:22" ht="29.25" customHeight="1">
      <c r="A15" s="297"/>
      <c r="B15" s="297"/>
      <c r="C15" s="297"/>
      <c r="D15" s="297"/>
      <c r="E15" s="297"/>
      <c r="F15" s="313" t="s">
        <v>762</v>
      </c>
      <c r="G15" s="313" t="s">
        <v>763</v>
      </c>
      <c r="H15" s="310" t="s">
        <v>862</v>
      </c>
      <c r="I15" s="311"/>
      <c r="J15" s="310" t="s">
        <v>863</v>
      </c>
      <c r="K15" s="311"/>
      <c r="L15" s="310" t="s">
        <v>864</v>
      </c>
      <c r="M15" s="311"/>
      <c r="N15" s="310" t="s">
        <v>865</v>
      </c>
      <c r="O15" s="311"/>
      <c r="P15" s="310" t="s">
        <v>866</v>
      </c>
      <c r="Q15" s="311"/>
      <c r="R15" s="313" t="s">
        <v>762</v>
      </c>
      <c r="S15" s="313" t="s">
        <v>763</v>
      </c>
      <c r="T15" s="293"/>
      <c r="U15" s="295"/>
      <c r="V15" s="297"/>
    </row>
    <row r="16" spans="1:22" ht="67.5" customHeight="1">
      <c r="A16" s="298"/>
      <c r="B16" s="298"/>
      <c r="C16" s="298"/>
      <c r="D16" s="298"/>
      <c r="E16" s="293"/>
      <c r="F16" s="314"/>
      <c r="G16" s="314"/>
      <c r="H16" s="51" t="s">
        <v>747</v>
      </c>
      <c r="I16" s="51" t="s">
        <v>748</v>
      </c>
      <c r="J16" s="51" t="s">
        <v>747</v>
      </c>
      <c r="K16" s="51" t="s">
        <v>748</v>
      </c>
      <c r="L16" s="51" t="s">
        <v>747</v>
      </c>
      <c r="M16" s="51" t="s">
        <v>748</v>
      </c>
      <c r="N16" s="51" t="s">
        <v>747</v>
      </c>
      <c r="O16" s="51" t="s">
        <v>748</v>
      </c>
      <c r="P16" s="51" t="s">
        <v>747</v>
      </c>
      <c r="Q16" s="51" t="s">
        <v>748</v>
      </c>
      <c r="R16" s="314"/>
      <c r="S16" s="314"/>
      <c r="T16" s="52" t="s">
        <v>766</v>
      </c>
      <c r="U16" s="52" t="s">
        <v>756</v>
      </c>
      <c r="V16" s="298"/>
    </row>
    <row r="17" spans="1:22" ht="13.5" customHeight="1">
      <c r="A17" s="48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53">
        <v>9</v>
      </c>
      <c r="J17" s="48">
        <v>10</v>
      </c>
      <c r="K17" s="48">
        <v>11</v>
      </c>
      <c r="L17" s="48">
        <v>12</v>
      </c>
      <c r="M17" s="48">
        <v>13</v>
      </c>
      <c r="N17" s="48">
        <v>14</v>
      </c>
      <c r="O17" s="48">
        <v>15</v>
      </c>
      <c r="P17" s="48">
        <v>16</v>
      </c>
      <c r="Q17" s="48">
        <v>17</v>
      </c>
      <c r="R17" s="48">
        <v>18</v>
      </c>
      <c r="S17" s="48">
        <v>19</v>
      </c>
      <c r="T17" s="48">
        <v>20</v>
      </c>
      <c r="U17" s="48">
        <v>21</v>
      </c>
      <c r="V17" s="48">
        <v>22</v>
      </c>
    </row>
    <row r="18" spans="1:22" ht="15" customHeight="1">
      <c r="A18" s="123" t="s">
        <v>35</v>
      </c>
      <c r="B18" s="124" t="s">
        <v>757</v>
      </c>
      <c r="C18" s="123" t="s">
        <v>40</v>
      </c>
      <c r="D18" s="140">
        <f>D19+D32</f>
        <v>399.60508474576284</v>
      </c>
      <c r="E18" s="140">
        <f>E19+E32</f>
        <v>145.5872881355932</v>
      </c>
      <c r="F18" s="140">
        <v>0</v>
      </c>
      <c r="G18" s="140">
        <f>G19+G32</f>
        <v>281.07711864406787</v>
      </c>
      <c r="H18" s="140">
        <f aca="true" t="shared" si="0" ref="H18:S18">H19+H32</f>
        <v>61.078813559322036</v>
      </c>
      <c r="I18" s="140">
        <f t="shared" si="0"/>
        <v>42.0381</v>
      </c>
      <c r="J18" s="140">
        <f t="shared" si="0"/>
        <v>1.6872881355932203</v>
      </c>
      <c r="K18" s="140">
        <f t="shared" si="0"/>
        <v>2.440833333333334</v>
      </c>
      <c r="L18" s="140">
        <f t="shared" si="0"/>
        <v>18.72033898305085</v>
      </c>
      <c r="M18" s="140">
        <f t="shared" si="0"/>
        <v>3.386766666666667</v>
      </c>
      <c r="N18" s="140">
        <f t="shared" si="0"/>
        <v>27.452542372881357</v>
      </c>
      <c r="O18" s="140">
        <f t="shared" si="0"/>
        <v>36.2105</v>
      </c>
      <c r="P18" s="140">
        <f t="shared" si="0"/>
        <v>13.21864406779661</v>
      </c>
      <c r="Q18" s="140">
        <f t="shared" si="0"/>
        <v>0</v>
      </c>
      <c r="R18" s="140">
        <f t="shared" si="0"/>
        <v>0</v>
      </c>
      <c r="S18" s="140">
        <f t="shared" si="0"/>
        <v>239.03901864406788</v>
      </c>
      <c r="T18" s="140">
        <f>L18-M18</f>
        <v>15.333572316384185</v>
      </c>
      <c r="U18" s="140">
        <f>M18/L18*100</f>
        <v>18.091374679342085</v>
      </c>
      <c r="V18" s="172"/>
    </row>
    <row r="19" spans="1:25" ht="21.75" outlineLevel="1">
      <c r="A19" s="147">
        <v>1.2</v>
      </c>
      <c r="B19" s="148" t="s">
        <v>732</v>
      </c>
      <c r="C19" s="149" t="s">
        <v>40</v>
      </c>
      <c r="D19" s="164">
        <f>D20+D24+D28</f>
        <v>369.9440677966103</v>
      </c>
      <c r="E19" s="164">
        <f>E20+E24+E28</f>
        <v>119.25677966101695</v>
      </c>
      <c r="F19" s="164">
        <v>0</v>
      </c>
      <c r="G19" s="164">
        <f>G20+G24+G28</f>
        <v>277.7466101694916</v>
      </c>
      <c r="H19" s="164">
        <f aca="true" t="shared" si="1" ref="H19:S19">H20+H24+H28</f>
        <v>61.078813559322036</v>
      </c>
      <c r="I19" s="164">
        <f t="shared" si="1"/>
        <v>42.0381</v>
      </c>
      <c r="J19" s="164">
        <f t="shared" si="1"/>
        <v>1.6872881355932203</v>
      </c>
      <c r="K19" s="164">
        <f t="shared" si="1"/>
        <v>2.440833333333334</v>
      </c>
      <c r="L19" s="164">
        <f t="shared" si="1"/>
        <v>18.72033898305085</v>
      </c>
      <c r="M19" s="164">
        <f t="shared" si="1"/>
        <v>3.386766666666667</v>
      </c>
      <c r="N19" s="164">
        <f t="shared" si="1"/>
        <v>27.452542372881357</v>
      </c>
      <c r="O19" s="164">
        <f t="shared" si="1"/>
        <v>36.2105</v>
      </c>
      <c r="P19" s="164">
        <f t="shared" si="1"/>
        <v>13.21864406779661</v>
      </c>
      <c r="Q19" s="164">
        <f t="shared" si="1"/>
        <v>0</v>
      </c>
      <c r="R19" s="164">
        <f t="shared" si="1"/>
        <v>0</v>
      </c>
      <c r="S19" s="164">
        <f t="shared" si="1"/>
        <v>235.7085101694916</v>
      </c>
      <c r="T19" s="164">
        <f>L19-M19</f>
        <v>15.333572316384185</v>
      </c>
      <c r="U19" s="164">
        <f>M19/L19*100</f>
        <v>18.091374679342085</v>
      </c>
      <c r="V19" s="164"/>
      <c r="Y19" s="54"/>
    </row>
    <row r="20" spans="1:22" ht="36.75" customHeight="1">
      <c r="A20" s="151" t="s">
        <v>842</v>
      </c>
      <c r="B20" s="152" t="s">
        <v>733</v>
      </c>
      <c r="C20" s="153" t="s">
        <v>40</v>
      </c>
      <c r="D20" s="166">
        <f>D21</f>
        <v>316.55423728813565</v>
      </c>
      <c r="E20" s="166">
        <f>E21</f>
        <v>78.05677966101695</v>
      </c>
      <c r="F20" s="166">
        <v>0</v>
      </c>
      <c r="G20" s="166">
        <f>G21</f>
        <v>251.8059322033899</v>
      </c>
      <c r="H20" s="166">
        <f aca="true" t="shared" si="2" ref="H20:S20">H21</f>
        <v>44.40847457627119</v>
      </c>
      <c r="I20" s="166">
        <f t="shared" si="2"/>
        <v>34.62583333333333</v>
      </c>
      <c r="J20" s="166">
        <f t="shared" si="2"/>
        <v>0.39661016949152544</v>
      </c>
      <c r="K20" s="166">
        <f t="shared" si="2"/>
        <v>0.9100000000000001</v>
      </c>
      <c r="L20" s="166">
        <f t="shared" si="2"/>
        <v>13.71949152542373</v>
      </c>
      <c r="M20" s="166">
        <f t="shared" si="2"/>
        <v>1.1508333333333334</v>
      </c>
      <c r="N20" s="166">
        <f t="shared" si="2"/>
        <v>22.452542372881357</v>
      </c>
      <c r="O20" s="166">
        <f t="shared" si="2"/>
        <v>32.565</v>
      </c>
      <c r="P20" s="166">
        <f t="shared" si="2"/>
        <v>7.839830508474577</v>
      </c>
      <c r="Q20" s="166">
        <f t="shared" si="2"/>
        <v>0</v>
      </c>
      <c r="R20" s="166">
        <f t="shared" si="2"/>
        <v>0</v>
      </c>
      <c r="S20" s="166">
        <f t="shared" si="2"/>
        <v>217.18009887005655</v>
      </c>
      <c r="T20" s="166">
        <f>L20-M20</f>
        <v>12.568658192090398</v>
      </c>
      <c r="U20" s="166">
        <f>M20/L20*100</f>
        <v>8.388308934049867</v>
      </c>
      <c r="V20" s="173"/>
    </row>
    <row r="21" spans="1:22" ht="21.75" outlineLevel="1">
      <c r="A21" s="155" t="s">
        <v>843</v>
      </c>
      <c r="B21" s="156" t="s">
        <v>36</v>
      </c>
      <c r="C21" s="157" t="s">
        <v>40</v>
      </c>
      <c r="D21" s="168">
        <f>D22+D23</f>
        <v>316.55423728813565</v>
      </c>
      <c r="E21" s="168">
        <f>E22+E23</f>
        <v>78.05677966101695</v>
      </c>
      <c r="F21" s="168">
        <v>0</v>
      </c>
      <c r="G21" s="168">
        <f>G22+G23</f>
        <v>251.8059322033899</v>
      </c>
      <c r="H21" s="168">
        <f aca="true" t="shared" si="3" ref="H21:S21">H22+H23</f>
        <v>44.40847457627119</v>
      </c>
      <c r="I21" s="168">
        <f t="shared" si="3"/>
        <v>34.62583333333333</v>
      </c>
      <c r="J21" s="168">
        <f t="shared" si="3"/>
        <v>0.39661016949152544</v>
      </c>
      <c r="K21" s="168">
        <f t="shared" si="3"/>
        <v>0.9100000000000001</v>
      </c>
      <c r="L21" s="168">
        <f t="shared" si="3"/>
        <v>13.71949152542373</v>
      </c>
      <c r="M21" s="168">
        <f t="shared" si="3"/>
        <v>1.1508333333333334</v>
      </c>
      <c r="N21" s="168">
        <f t="shared" si="3"/>
        <v>22.452542372881357</v>
      </c>
      <c r="O21" s="168">
        <f t="shared" si="3"/>
        <v>32.565</v>
      </c>
      <c r="P21" s="168">
        <f t="shared" si="3"/>
        <v>7.839830508474577</v>
      </c>
      <c r="Q21" s="168">
        <f t="shared" si="3"/>
        <v>0</v>
      </c>
      <c r="R21" s="168">
        <f t="shared" si="3"/>
        <v>0</v>
      </c>
      <c r="S21" s="168">
        <f t="shared" si="3"/>
        <v>217.18009887005655</v>
      </c>
      <c r="T21" s="168">
        <f>L21-M21</f>
        <v>12.568658192090398</v>
      </c>
      <c r="U21" s="168">
        <f>M21/L21*100</f>
        <v>8.388308934049867</v>
      </c>
      <c r="V21" s="168"/>
    </row>
    <row r="22" spans="1:22" ht="41.25" customHeight="1">
      <c r="A22" s="159" t="s">
        <v>843</v>
      </c>
      <c r="B22" s="160" t="s">
        <v>734</v>
      </c>
      <c r="C22" s="161" t="s">
        <v>40</v>
      </c>
      <c r="D22" s="184">
        <f>349.784/1.18</f>
        <v>296.42711864406783</v>
      </c>
      <c r="E22" s="144">
        <f>'10'!E22/1.18</f>
        <v>75.4228813559322</v>
      </c>
      <c r="F22" s="144">
        <v>0</v>
      </c>
      <c r="G22" s="144">
        <f>'10'!F22/1.18</f>
        <v>231.18728813559326</v>
      </c>
      <c r="H22" s="144">
        <f>J22+L22+N22+P22</f>
        <v>39.69491525423729</v>
      </c>
      <c r="I22" s="144">
        <f>K22+M22+O22+Q22</f>
        <v>34.48083333333333</v>
      </c>
      <c r="J22" s="144">
        <f>'10'!I22/1.18</f>
        <v>0.39661016949152544</v>
      </c>
      <c r="K22" s="144">
        <f>'10'!J22/1.2</f>
        <v>0.9100000000000001</v>
      </c>
      <c r="L22" s="144">
        <f>'10'!K22/1.18</f>
        <v>12.305084745762713</v>
      </c>
      <c r="M22" s="144">
        <f>'10'!L22/1.2</f>
        <v>1.1391666666666667</v>
      </c>
      <c r="N22" s="144">
        <f>'10'!M22/1.18</f>
        <v>21.03813559322034</v>
      </c>
      <c r="O22" s="144">
        <f>'10'!N22/1.2</f>
        <v>32.431666666666665</v>
      </c>
      <c r="P22" s="144">
        <f>'10'!O22/1.18</f>
        <v>5.955084745762712</v>
      </c>
      <c r="Q22" s="144">
        <f>'10'!P22/1.2</f>
        <v>0</v>
      </c>
      <c r="R22" s="144">
        <v>0</v>
      </c>
      <c r="S22" s="144">
        <f>G22-I22</f>
        <v>196.70645480225994</v>
      </c>
      <c r="T22" s="144">
        <f>N22-O22</f>
        <v>-11.393531073446326</v>
      </c>
      <c r="U22" s="144">
        <f>M22/L22*100</f>
        <v>9.25769054178145</v>
      </c>
      <c r="V22" s="131" t="s">
        <v>46</v>
      </c>
    </row>
    <row r="23" spans="1:22" ht="42.75" customHeight="1" outlineLevel="1">
      <c r="A23" s="159" t="s">
        <v>843</v>
      </c>
      <c r="B23" s="160" t="s">
        <v>735</v>
      </c>
      <c r="C23" s="161" t="s">
        <v>40</v>
      </c>
      <c r="D23" s="184">
        <f>23.75/1.18</f>
        <v>20.1271186440678</v>
      </c>
      <c r="E23" s="144">
        <f>'10'!E23/1.18</f>
        <v>2.6338983050847458</v>
      </c>
      <c r="F23" s="144">
        <v>0</v>
      </c>
      <c r="G23" s="144">
        <f>'10'!F23/1.18</f>
        <v>20.61864406779661</v>
      </c>
      <c r="H23" s="144">
        <f>J23+L23+N23+P23</f>
        <v>4.713559322033899</v>
      </c>
      <c r="I23" s="144">
        <f>K23+M23+O23+Q23</f>
        <v>0.145</v>
      </c>
      <c r="J23" s="144">
        <f>'10'!I23/1.18</f>
        <v>0</v>
      </c>
      <c r="K23" s="144">
        <f>'10'!J23/1.2</f>
        <v>0</v>
      </c>
      <c r="L23" s="144">
        <f>'10'!K23/1.18</f>
        <v>1.4144067796610171</v>
      </c>
      <c r="M23" s="144">
        <f>'10'!L23/1.2</f>
        <v>0.011666666666666667</v>
      </c>
      <c r="N23" s="144">
        <f>'10'!M23/1.18</f>
        <v>1.4144067796610171</v>
      </c>
      <c r="O23" s="144">
        <f>'10'!N23/1.2</f>
        <v>0.13333333333333333</v>
      </c>
      <c r="P23" s="144">
        <f>'10'!O23/1.18</f>
        <v>1.8847457627118647</v>
      </c>
      <c r="Q23" s="144">
        <f>'10'!P23/1.2</f>
        <v>0</v>
      </c>
      <c r="R23" s="144">
        <v>0</v>
      </c>
      <c r="S23" s="144">
        <f>G23-I23</f>
        <v>20.47364406779661</v>
      </c>
      <c r="T23" s="144">
        <f>N23-O23</f>
        <v>1.2810734463276838</v>
      </c>
      <c r="U23" s="144">
        <f aca="true" t="shared" si="4" ref="U23:U31">M23/L23*100</f>
        <v>0.8248452166966246</v>
      </c>
      <c r="V23" s="131" t="s">
        <v>48</v>
      </c>
    </row>
    <row r="24" spans="1:22" ht="21.75">
      <c r="A24" s="151" t="s">
        <v>845</v>
      </c>
      <c r="B24" s="152" t="s">
        <v>37</v>
      </c>
      <c r="C24" s="153" t="s">
        <v>40</v>
      </c>
      <c r="D24" s="166">
        <f>D25</f>
        <v>34.32203389830509</v>
      </c>
      <c r="E24" s="166">
        <f>E25</f>
        <v>21.21440677966102</v>
      </c>
      <c r="F24" s="166">
        <v>0</v>
      </c>
      <c r="G24" s="166">
        <f>G25</f>
        <v>19.943220338983053</v>
      </c>
      <c r="H24" s="166">
        <f aca="true" t="shared" si="5" ref="H24:S24">H25</f>
        <v>8.73220338983051</v>
      </c>
      <c r="I24" s="166">
        <f t="shared" si="5"/>
        <v>2.5476666666666663</v>
      </c>
      <c r="J24" s="166">
        <f t="shared" si="5"/>
        <v>0</v>
      </c>
      <c r="K24" s="166">
        <f t="shared" si="5"/>
        <v>0.8641666666666666</v>
      </c>
      <c r="L24" s="166">
        <f t="shared" si="5"/>
        <v>2.619491525423729</v>
      </c>
      <c r="M24" s="166">
        <f t="shared" si="5"/>
        <v>0.6138333333333333</v>
      </c>
      <c r="N24" s="166">
        <f t="shared" si="5"/>
        <v>2.619491525423729</v>
      </c>
      <c r="O24" s="166">
        <f t="shared" si="5"/>
        <v>1.0696666666666668</v>
      </c>
      <c r="P24" s="166">
        <f t="shared" si="5"/>
        <v>3.4932203389830514</v>
      </c>
      <c r="Q24" s="166">
        <f t="shared" si="5"/>
        <v>0</v>
      </c>
      <c r="R24" s="166">
        <v>0</v>
      </c>
      <c r="S24" s="166">
        <f t="shared" si="5"/>
        <v>17.395553672316385</v>
      </c>
      <c r="T24" s="166">
        <f aca="true" t="shared" si="6" ref="T24:T33">L24-M24</f>
        <v>2.0056581920903955</v>
      </c>
      <c r="U24" s="166">
        <f t="shared" si="4"/>
        <v>23.433300981343685</v>
      </c>
      <c r="V24" s="137"/>
    </row>
    <row r="25" spans="1:22" ht="11.25">
      <c r="A25" s="155" t="s">
        <v>38</v>
      </c>
      <c r="B25" s="156" t="s">
        <v>39</v>
      </c>
      <c r="C25" s="157" t="s">
        <v>40</v>
      </c>
      <c r="D25" s="168">
        <f>D26+D27</f>
        <v>34.32203389830509</v>
      </c>
      <c r="E25" s="168">
        <f>E26+E27</f>
        <v>21.21440677966102</v>
      </c>
      <c r="F25" s="168">
        <v>0</v>
      </c>
      <c r="G25" s="168">
        <f>G26+G27</f>
        <v>19.943220338983053</v>
      </c>
      <c r="H25" s="168">
        <f aca="true" t="shared" si="7" ref="H25:S25">H26+H27</f>
        <v>8.73220338983051</v>
      </c>
      <c r="I25" s="168">
        <f t="shared" si="7"/>
        <v>2.5476666666666663</v>
      </c>
      <c r="J25" s="168">
        <f t="shared" si="7"/>
        <v>0</v>
      </c>
      <c r="K25" s="168">
        <f t="shared" si="7"/>
        <v>0.8641666666666666</v>
      </c>
      <c r="L25" s="168">
        <f t="shared" si="7"/>
        <v>2.619491525423729</v>
      </c>
      <c r="M25" s="168">
        <f t="shared" si="7"/>
        <v>0.6138333333333333</v>
      </c>
      <c r="N25" s="168">
        <f t="shared" si="7"/>
        <v>2.619491525423729</v>
      </c>
      <c r="O25" s="168">
        <f t="shared" si="7"/>
        <v>1.0696666666666668</v>
      </c>
      <c r="P25" s="168">
        <f t="shared" si="7"/>
        <v>3.4932203389830514</v>
      </c>
      <c r="Q25" s="168">
        <f t="shared" si="7"/>
        <v>0</v>
      </c>
      <c r="R25" s="168">
        <f t="shared" si="7"/>
        <v>0</v>
      </c>
      <c r="S25" s="168">
        <f t="shared" si="7"/>
        <v>17.395553672316385</v>
      </c>
      <c r="T25" s="168">
        <f t="shared" si="6"/>
        <v>2.0056581920903955</v>
      </c>
      <c r="U25" s="168">
        <f t="shared" si="4"/>
        <v>23.433300981343685</v>
      </c>
      <c r="V25" s="135"/>
    </row>
    <row r="26" spans="1:22" ht="39.75" customHeight="1" outlineLevel="1">
      <c r="A26" s="159" t="s">
        <v>38</v>
      </c>
      <c r="B26" s="160" t="s">
        <v>736</v>
      </c>
      <c r="C26" s="161" t="s">
        <v>40</v>
      </c>
      <c r="D26" s="184">
        <f>27/1.18</f>
        <v>22.88135593220339</v>
      </c>
      <c r="E26" s="144">
        <f>'10'!E26/1.18</f>
        <v>8.013559322033899</v>
      </c>
      <c r="F26" s="144">
        <v>0</v>
      </c>
      <c r="G26" s="144">
        <f>'10'!F26/1.18</f>
        <v>18.41525423728814</v>
      </c>
      <c r="H26" s="144">
        <f>J26+L26+N26+P26</f>
        <v>4.76271186440678</v>
      </c>
      <c r="I26" s="144">
        <f>K26+M26+O26+Q26</f>
        <v>0.308</v>
      </c>
      <c r="J26" s="144">
        <f>'10'!I26/1.18</f>
        <v>0</v>
      </c>
      <c r="K26" s="144">
        <f>'10'!J26/1.2</f>
        <v>0</v>
      </c>
      <c r="L26" s="144">
        <f>'10'!K26/1.18</f>
        <v>1.428813559322034</v>
      </c>
      <c r="M26" s="144">
        <f>'10'!L26/1.2</f>
        <v>0</v>
      </c>
      <c r="N26" s="144">
        <f>'10'!M26/1.18</f>
        <v>1.428813559322034</v>
      </c>
      <c r="O26" s="144">
        <f>'10'!N26/1.2</f>
        <v>0.308</v>
      </c>
      <c r="P26" s="144">
        <f>'10'!O26/1.18</f>
        <v>1.9050847457627123</v>
      </c>
      <c r="Q26" s="144">
        <f>'10'!P26/1.2</f>
        <v>0</v>
      </c>
      <c r="R26" s="144">
        <v>0</v>
      </c>
      <c r="S26" s="144">
        <f>G26-I26</f>
        <v>18.10725423728814</v>
      </c>
      <c r="T26" s="144">
        <f>N26-O26</f>
        <v>1.1208135593220339</v>
      </c>
      <c r="U26" s="144">
        <f t="shared" si="4"/>
        <v>0</v>
      </c>
      <c r="V26" s="131" t="s">
        <v>49</v>
      </c>
    </row>
    <row r="27" spans="1:22" ht="40.5" customHeight="1" outlineLevel="1">
      <c r="A27" s="159" t="s">
        <v>38</v>
      </c>
      <c r="B27" s="160" t="s">
        <v>737</v>
      </c>
      <c r="C27" s="161" t="s">
        <v>40</v>
      </c>
      <c r="D27" s="184">
        <f>13.5/1.18</f>
        <v>11.440677966101696</v>
      </c>
      <c r="E27" s="144">
        <f>'10'!E27/1.18</f>
        <v>13.20084745762712</v>
      </c>
      <c r="F27" s="144">
        <v>0</v>
      </c>
      <c r="G27" s="144">
        <f>'10'!F27/1.18</f>
        <v>1.5279661016949144</v>
      </c>
      <c r="H27" s="144">
        <f>J27+L27+N27+P27</f>
        <v>3.969491525423729</v>
      </c>
      <c r="I27" s="144">
        <f>K27+M27+O27+Q27</f>
        <v>2.2396666666666665</v>
      </c>
      <c r="J27" s="144">
        <f>'10'!I27/1.18</f>
        <v>0</v>
      </c>
      <c r="K27" s="144">
        <f>'10'!J27/1.2</f>
        <v>0.8641666666666666</v>
      </c>
      <c r="L27" s="144">
        <f>'10'!K27/1.18</f>
        <v>1.190677966101695</v>
      </c>
      <c r="M27" s="144">
        <f>'10'!L27/1.2</f>
        <v>0.6138333333333333</v>
      </c>
      <c r="N27" s="144">
        <f>'10'!M27/1.18</f>
        <v>1.190677966101695</v>
      </c>
      <c r="O27" s="144">
        <f>'10'!N27/1.2</f>
        <v>0.7616666666666667</v>
      </c>
      <c r="P27" s="144">
        <f>'10'!O27/1.18</f>
        <v>1.5881355932203391</v>
      </c>
      <c r="Q27" s="144">
        <f>'10'!P27/1.2</f>
        <v>0</v>
      </c>
      <c r="R27" s="144">
        <v>0</v>
      </c>
      <c r="S27" s="144">
        <f>G27-I27</f>
        <v>-0.711700564971752</v>
      </c>
      <c r="T27" s="144">
        <f>N27-O27</f>
        <v>0.42901129943502836</v>
      </c>
      <c r="U27" s="144">
        <f t="shared" si="4"/>
        <v>51.5532621589561</v>
      </c>
      <c r="V27" s="131" t="s">
        <v>50</v>
      </c>
    </row>
    <row r="28" spans="1:22" ht="21.75" outlineLevel="1">
      <c r="A28" s="151" t="s">
        <v>41</v>
      </c>
      <c r="B28" s="152" t="s">
        <v>42</v>
      </c>
      <c r="C28" s="153" t="s">
        <v>40</v>
      </c>
      <c r="D28" s="166">
        <f>D29</f>
        <v>19.067796610169495</v>
      </c>
      <c r="E28" s="166">
        <f>E29</f>
        <v>19.985593220338984</v>
      </c>
      <c r="F28" s="166">
        <v>0</v>
      </c>
      <c r="G28" s="166">
        <f>G29</f>
        <v>5.997457627118646</v>
      </c>
      <c r="H28" s="166">
        <f aca="true" t="shared" si="8" ref="H28:S28">H29</f>
        <v>7.9381355932203395</v>
      </c>
      <c r="I28" s="166">
        <f t="shared" si="8"/>
        <v>4.8646</v>
      </c>
      <c r="J28" s="166">
        <f t="shared" si="8"/>
        <v>1.290677966101695</v>
      </c>
      <c r="K28" s="166">
        <f t="shared" si="8"/>
        <v>0.6666666666666667</v>
      </c>
      <c r="L28" s="166">
        <f t="shared" si="8"/>
        <v>2.38135593220339</v>
      </c>
      <c r="M28" s="166">
        <f t="shared" si="8"/>
        <v>1.6221</v>
      </c>
      <c r="N28" s="166">
        <f t="shared" si="8"/>
        <v>2.3805084745762715</v>
      </c>
      <c r="O28" s="166">
        <f t="shared" si="8"/>
        <v>2.5758333333333336</v>
      </c>
      <c r="P28" s="166">
        <f t="shared" si="8"/>
        <v>1.8855932203389831</v>
      </c>
      <c r="Q28" s="166">
        <f t="shared" si="8"/>
        <v>0</v>
      </c>
      <c r="R28" s="166">
        <f t="shared" si="8"/>
        <v>0</v>
      </c>
      <c r="S28" s="166">
        <f t="shared" si="8"/>
        <v>1.132857627118646</v>
      </c>
      <c r="T28" s="166">
        <f t="shared" si="6"/>
        <v>0.75925593220339</v>
      </c>
      <c r="U28" s="166">
        <f t="shared" si="4"/>
        <v>68.11665480427045</v>
      </c>
      <c r="V28" s="137"/>
    </row>
    <row r="29" spans="1:22" ht="21.75" outlineLevel="1">
      <c r="A29" s="155" t="s">
        <v>43</v>
      </c>
      <c r="B29" s="156" t="s">
        <v>44</v>
      </c>
      <c r="C29" s="157" t="s">
        <v>40</v>
      </c>
      <c r="D29" s="168">
        <f>D30+D31</f>
        <v>19.067796610169495</v>
      </c>
      <c r="E29" s="168">
        <f>E30+E31</f>
        <v>19.985593220338984</v>
      </c>
      <c r="F29" s="168">
        <v>0</v>
      </c>
      <c r="G29" s="168">
        <f>G30+G31</f>
        <v>5.997457627118646</v>
      </c>
      <c r="H29" s="168">
        <f aca="true" t="shared" si="9" ref="H29:S29">H30+H31</f>
        <v>7.9381355932203395</v>
      </c>
      <c r="I29" s="168">
        <f t="shared" si="9"/>
        <v>4.8646</v>
      </c>
      <c r="J29" s="168">
        <f t="shared" si="9"/>
        <v>1.290677966101695</v>
      </c>
      <c r="K29" s="168">
        <f t="shared" si="9"/>
        <v>0.6666666666666667</v>
      </c>
      <c r="L29" s="168">
        <f t="shared" si="9"/>
        <v>2.38135593220339</v>
      </c>
      <c r="M29" s="168">
        <f t="shared" si="9"/>
        <v>1.6221</v>
      </c>
      <c r="N29" s="168">
        <f t="shared" si="9"/>
        <v>2.3805084745762715</v>
      </c>
      <c r="O29" s="168">
        <f t="shared" si="9"/>
        <v>2.5758333333333336</v>
      </c>
      <c r="P29" s="168">
        <f t="shared" si="9"/>
        <v>1.8855932203389831</v>
      </c>
      <c r="Q29" s="168">
        <f t="shared" si="9"/>
        <v>0</v>
      </c>
      <c r="R29" s="168">
        <f t="shared" si="9"/>
        <v>0</v>
      </c>
      <c r="S29" s="168">
        <f t="shared" si="9"/>
        <v>1.132857627118646</v>
      </c>
      <c r="T29" s="168">
        <f t="shared" si="6"/>
        <v>0.75925593220339</v>
      </c>
      <c r="U29" s="168">
        <f t="shared" si="4"/>
        <v>68.11665480427045</v>
      </c>
      <c r="V29" s="129"/>
    </row>
    <row r="30" spans="1:22" ht="42.75" customHeight="1" outlineLevel="1">
      <c r="A30" s="159" t="s">
        <v>43</v>
      </c>
      <c r="B30" s="160" t="s">
        <v>738</v>
      </c>
      <c r="C30" s="161" t="s">
        <v>40</v>
      </c>
      <c r="D30" s="184">
        <f>12.5/1.18</f>
        <v>10.593220338983052</v>
      </c>
      <c r="E30" s="144">
        <f>'10'!E30/1.18</f>
        <v>9.389830508474576</v>
      </c>
      <c r="F30" s="144">
        <v>0</v>
      </c>
      <c r="G30" s="144">
        <f>'10'!F30/1.18</f>
        <v>4.7838983050847474</v>
      </c>
      <c r="H30" s="144">
        <f>J30+L30+N30+P30</f>
        <v>4.961016949152542</v>
      </c>
      <c r="I30" s="144">
        <f>K30+M30+O30+Q30</f>
        <v>1.9014666666666669</v>
      </c>
      <c r="J30" s="144">
        <f>'10'!I30/1.18</f>
        <v>0.9923728813559323</v>
      </c>
      <c r="K30" s="144">
        <f>'10'!J30/1.2</f>
        <v>0.42750000000000005</v>
      </c>
      <c r="L30" s="144">
        <f>'10'!K30/1.18</f>
        <v>1.488135593220339</v>
      </c>
      <c r="M30" s="144">
        <f>'10'!L30/1.2</f>
        <v>0.3514666666666667</v>
      </c>
      <c r="N30" s="144">
        <f>'10'!M30/1.18</f>
        <v>1.488135593220339</v>
      </c>
      <c r="O30" s="144">
        <f>'10'!N30/1.2</f>
        <v>1.1225</v>
      </c>
      <c r="P30" s="144">
        <f>'10'!O30/1.18</f>
        <v>0.9923728813559323</v>
      </c>
      <c r="Q30" s="144">
        <f>'10'!P30/1.2</f>
        <v>0</v>
      </c>
      <c r="R30" s="144">
        <v>0</v>
      </c>
      <c r="S30" s="144">
        <f>G30-I30</f>
        <v>2.8824316384180806</v>
      </c>
      <c r="T30" s="144">
        <f>N30-O30</f>
        <v>0.365635593220339</v>
      </c>
      <c r="U30" s="144">
        <f t="shared" si="4"/>
        <v>23.617919514047077</v>
      </c>
      <c r="V30" s="131" t="s">
        <v>48</v>
      </c>
    </row>
    <row r="31" spans="1:22" ht="26.25" customHeight="1" outlineLevel="1">
      <c r="A31" s="159" t="s">
        <v>43</v>
      </c>
      <c r="B31" s="160" t="s">
        <v>739</v>
      </c>
      <c r="C31" s="161" t="s">
        <v>40</v>
      </c>
      <c r="D31" s="184">
        <f>10/1.18</f>
        <v>8.474576271186441</v>
      </c>
      <c r="E31" s="144">
        <f>'10'!E31/1.18</f>
        <v>10.595762711864408</v>
      </c>
      <c r="F31" s="144">
        <v>0</v>
      </c>
      <c r="G31" s="144">
        <f>'10'!F31/1.18</f>
        <v>1.2135593220338987</v>
      </c>
      <c r="H31" s="144">
        <f>J31+L31+N31+P31</f>
        <v>2.977118644067797</v>
      </c>
      <c r="I31" s="144">
        <f>K31+M31+O31+Q31</f>
        <v>2.9631333333333334</v>
      </c>
      <c r="J31" s="144">
        <f>'10'!I31/1.18</f>
        <v>0.2983050847457627</v>
      </c>
      <c r="K31" s="144">
        <f>'10'!J31/1.2</f>
        <v>0.23916666666666667</v>
      </c>
      <c r="L31" s="144">
        <f>'10'!K31/1.18</f>
        <v>0.893220338983051</v>
      </c>
      <c r="M31" s="144">
        <f>'10'!L31/1.2</f>
        <v>1.2706333333333333</v>
      </c>
      <c r="N31" s="144">
        <f>'10'!M31/1.18</f>
        <v>0.8923728813559322</v>
      </c>
      <c r="O31" s="144">
        <f>'10'!N31/1.2</f>
        <v>1.4533333333333334</v>
      </c>
      <c r="P31" s="144">
        <f>'10'!O31/1.18</f>
        <v>0.893220338983051</v>
      </c>
      <c r="Q31" s="144">
        <f>'10'!P31/1.2</f>
        <v>0</v>
      </c>
      <c r="R31" s="144">
        <v>0</v>
      </c>
      <c r="S31" s="144">
        <f>G31-I31</f>
        <v>-1.7495740112994347</v>
      </c>
      <c r="T31" s="144">
        <f>N31-O31</f>
        <v>-0.5609604519774012</v>
      </c>
      <c r="U31" s="144">
        <f t="shared" si="4"/>
        <v>142.25306767868435</v>
      </c>
      <c r="V31" s="131" t="s">
        <v>51</v>
      </c>
    </row>
    <row r="32" spans="1:22" ht="24" customHeight="1" outlineLevel="1">
      <c r="A32" s="162" t="s">
        <v>814</v>
      </c>
      <c r="B32" s="148" t="s">
        <v>45</v>
      </c>
      <c r="C32" s="149" t="s">
        <v>40</v>
      </c>
      <c r="D32" s="164">
        <f>D33</f>
        <v>29.661016949152543</v>
      </c>
      <c r="E32" s="164">
        <f>E33</f>
        <v>26.330508474576273</v>
      </c>
      <c r="F32" s="164">
        <v>0</v>
      </c>
      <c r="G32" s="164">
        <f>G33</f>
        <v>3.330508474576271</v>
      </c>
      <c r="H32" s="164">
        <f aca="true" t="shared" si="10" ref="H32:S32">H33</f>
        <v>0</v>
      </c>
      <c r="I32" s="164">
        <f t="shared" si="10"/>
        <v>0</v>
      </c>
      <c r="J32" s="164">
        <f t="shared" si="10"/>
        <v>0</v>
      </c>
      <c r="K32" s="164">
        <f t="shared" si="10"/>
        <v>0</v>
      </c>
      <c r="L32" s="164">
        <f t="shared" si="10"/>
        <v>0</v>
      </c>
      <c r="M32" s="164">
        <f t="shared" si="10"/>
        <v>0</v>
      </c>
      <c r="N32" s="164">
        <f t="shared" si="10"/>
        <v>0</v>
      </c>
      <c r="O32" s="164">
        <f t="shared" si="10"/>
        <v>0</v>
      </c>
      <c r="P32" s="164">
        <f t="shared" si="10"/>
        <v>0</v>
      </c>
      <c r="Q32" s="164">
        <f t="shared" si="10"/>
        <v>0</v>
      </c>
      <c r="R32" s="164">
        <f t="shared" si="10"/>
        <v>0</v>
      </c>
      <c r="S32" s="164">
        <f t="shared" si="10"/>
        <v>3.330508474576271</v>
      </c>
      <c r="T32" s="164">
        <f t="shared" si="6"/>
        <v>0</v>
      </c>
      <c r="U32" s="164">
        <v>0</v>
      </c>
      <c r="V32" s="164"/>
    </row>
    <row r="33" spans="1:22" ht="14.25" customHeight="1" outlineLevel="1">
      <c r="A33" s="159" t="s">
        <v>814</v>
      </c>
      <c r="B33" s="160" t="s">
        <v>740</v>
      </c>
      <c r="C33" s="161" t="s">
        <v>40</v>
      </c>
      <c r="D33" s="184">
        <f>35/1.18</f>
        <v>29.661016949152543</v>
      </c>
      <c r="E33" s="144">
        <f>'10'!E33/1.18</f>
        <v>26.330508474576273</v>
      </c>
      <c r="F33" s="144">
        <v>0</v>
      </c>
      <c r="G33" s="144">
        <f>'10'!F33/1.18</f>
        <v>3.330508474576271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f>G33-I33</f>
        <v>3.330508474576271</v>
      </c>
      <c r="T33" s="144">
        <f t="shared" si="6"/>
        <v>0</v>
      </c>
      <c r="U33" s="144">
        <v>0</v>
      </c>
      <c r="V33" s="144"/>
    </row>
  </sheetData>
  <sheetProtection/>
  <mergeCells count="25">
    <mergeCell ref="A1:V1"/>
    <mergeCell ref="T2:V2"/>
    <mergeCell ref="A3:V3"/>
    <mergeCell ref="G6:P6"/>
    <mergeCell ref="G7:P7"/>
    <mergeCell ref="N15:O15"/>
    <mergeCell ref="P15:Q15"/>
    <mergeCell ref="H12:Q12"/>
    <mergeCell ref="H15:I15"/>
    <mergeCell ref="J15:K15"/>
    <mergeCell ref="S15:S16"/>
    <mergeCell ref="R14:S14"/>
    <mergeCell ref="T14:U15"/>
    <mergeCell ref="V14:V16"/>
    <mergeCell ref="A14:A16"/>
    <mergeCell ref="B14:B16"/>
    <mergeCell ref="C14:C16"/>
    <mergeCell ref="D14:D16"/>
    <mergeCell ref="L15:M15"/>
    <mergeCell ref="E14:E16"/>
    <mergeCell ref="F14:G14"/>
    <mergeCell ref="H14:Q14"/>
    <mergeCell ref="R15:R16"/>
    <mergeCell ref="F15:F16"/>
    <mergeCell ref="G15:G16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E35"/>
  <sheetViews>
    <sheetView zoomScalePageLayoutView="0" workbookViewId="0" topLeftCell="A13">
      <selection activeCell="CA33" sqref="CA33"/>
    </sheetView>
  </sheetViews>
  <sheetFormatPr defaultColWidth="9.140625" defaultRowHeight="12.75" outlineLevelRow="1"/>
  <cols>
    <col min="1" max="1" width="7.28125" style="1" customWidth="1"/>
    <col min="2" max="2" width="43.7109375" style="1" customWidth="1"/>
    <col min="3" max="4" width="9.7109375" style="1" customWidth="1"/>
    <col min="5" max="5" width="9.421875" style="1" customWidth="1"/>
    <col min="6" max="6" width="7.57421875" style="1" customWidth="1"/>
    <col min="7" max="7" width="6.140625" style="1" customWidth="1"/>
    <col min="8" max="8" width="5.421875" style="1" customWidth="1"/>
    <col min="9" max="9" width="5.8515625" style="1" customWidth="1"/>
    <col min="10" max="10" width="4.7109375" style="1" customWidth="1"/>
    <col min="11" max="11" width="5.421875" style="1" customWidth="1"/>
    <col min="12" max="12" width="8.7109375" style="1" customWidth="1"/>
    <col min="13" max="13" width="6.8515625" style="1" customWidth="1"/>
    <col min="14" max="15" width="4.7109375" style="1" customWidth="1"/>
    <col min="16" max="17" width="5.140625" style="1" customWidth="1"/>
    <col min="18" max="18" width="4.7109375" style="1" customWidth="1"/>
    <col min="19" max="19" width="9.421875" style="1" customWidth="1"/>
    <col min="20" max="20" width="6.7109375" style="1" customWidth="1"/>
    <col min="21" max="21" width="4.7109375" style="1" customWidth="1"/>
    <col min="22" max="23" width="5.140625" style="1" customWidth="1"/>
    <col min="24" max="24" width="4.8515625" style="1" customWidth="1"/>
    <col min="25" max="25" width="5.00390625" style="1" customWidth="1"/>
    <col min="26" max="26" width="9.421875" style="1" customWidth="1"/>
    <col min="27" max="27" width="5.57421875" style="1" customWidth="1"/>
    <col min="28" max="29" width="4.8515625" style="1" customWidth="1"/>
    <col min="30" max="30" width="5.421875" style="1" customWidth="1"/>
    <col min="31" max="31" width="4.8515625" style="1" customWidth="1"/>
    <col min="32" max="32" width="5.00390625" style="1" customWidth="1"/>
    <col min="33" max="33" width="9.421875" style="1" customWidth="1"/>
    <col min="34" max="34" width="6.28125" style="1" customWidth="1"/>
    <col min="35" max="37" width="5.421875" style="1" customWidth="1"/>
    <col min="38" max="38" width="5.140625" style="1" customWidth="1"/>
    <col min="39" max="39" width="4.8515625" style="1" customWidth="1"/>
    <col min="40" max="40" width="9.7109375" style="1" customWidth="1"/>
    <col min="41" max="42" width="5.57421875" style="1" customWidth="1"/>
    <col min="43" max="43" width="5.421875" style="1" customWidth="1"/>
    <col min="44" max="44" width="4.8515625" style="1" customWidth="1"/>
    <col min="45" max="46" width="5.57421875" style="1" customWidth="1"/>
    <col min="47" max="47" width="9.7109375" style="1" customWidth="1"/>
    <col min="48" max="48" width="5.8515625" style="1" customWidth="1"/>
    <col min="49" max="49" width="4.8515625" style="1" customWidth="1"/>
    <col min="50" max="50" width="5.57421875" style="1" customWidth="1"/>
    <col min="51" max="51" width="4.7109375" style="1" customWidth="1"/>
    <col min="52" max="52" width="5.00390625" style="1" customWidth="1"/>
    <col min="53" max="53" width="4.7109375" style="1" customWidth="1"/>
    <col min="54" max="54" width="9.7109375" style="1" customWidth="1"/>
    <col min="55" max="55" width="5.8515625" style="1" customWidth="1"/>
    <col min="56" max="56" width="5.28125" style="1" customWidth="1"/>
    <col min="57" max="58" width="5.140625" style="1" customWidth="1"/>
    <col min="59" max="59" width="5.00390625" style="1" customWidth="1"/>
    <col min="60" max="60" width="5.7109375" style="1" customWidth="1"/>
    <col min="61" max="61" width="9.7109375" style="1" customWidth="1"/>
    <col min="62" max="63" width="6.00390625" style="1" customWidth="1"/>
    <col min="64" max="64" width="5.140625" style="1" customWidth="1"/>
    <col min="65" max="65" width="5.421875" style="1" customWidth="1"/>
    <col min="66" max="66" width="4.7109375" style="1" customWidth="1"/>
    <col min="67" max="67" width="5.28125" style="1" customWidth="1"/>
    <col min="68" max="68" width="9.7109375" style="1" customWidth="1"/>
    <col min="69" max="69" width="4.8515625" style="1" customWidth="1"/>
    <col min="70" max="70" width="5.421875" style="1" customWidth="1"/>
    <col min="71" max="71" width="5.00390625" style="1" customWidth="1"/>
    <col min="72" max="72" width="6.28125" style="1" customWidth="1"/>
    <col min="73" max="73" width="4.57421875" style="1" customWidth="1"/>
    <col min="74" max="74" width="4.7109375" style="1" customWidth="1"/>
    <col min="75" max="75" width="7.7109375" style="1" customWidth="1"/>
    <col min="76" max="76" width="4.7109375" style="1" customWidth="1"/>
    <col min="77" max="77" width="7.7109375" style="1" customWidth="1"/>
    <col min="78" max="78" width="6.8515625" style="1" customWidth="1"/>
    <col min="79" max="79" width="29.8515625" style="23" customWidth="1"/>
    <col min="80" max="80" width="0.42578125" style="1" customWidth="1"/>
    <col min="81" max="81" width="9.140625" style="1" customWidth="1"/>
    <col min="82" max="83" width="0" style="1" hidden="1" customWidth="1"/>
    <col min="84" max="16384" width="9.140625" style="1" customWidth="1"/>
  </cols>
  <sheetData>
    <row r="1" spans="1:39" ht="39.75" customHeight="1">
      <c r="A1" s="278" t="s">
        <v>878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</row>
    <row r="2" spans="76:79" ht="19.5" customHeight="1">
      <c r="BX2" s="10"/>
      <c r="BY2" s="280"/>
      <c r="BZ2" s="280"/>
      <c r="CA2" s="280"/>
    </row>
    <row r="3" spans="1:39" ht="15">
      <c r="A3" s="281" t="s">
        <v>879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</row>
    <row r="4" spans="1:39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856</v>
      </c>
      <c r="O4" s="282" t="s">
        <v>176</v>
      </c>
      <c r="P4" s="282"/>
      <c r="Q4" s="281" t="s">
        <v>869</v>
      </c>
      <c r="R4" s="281"/>
      <c r="S4" s="9" t="s">
        <v>100</v>
      </c>
      <c r="T4" s="6" t="s">
        <v>870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 t="s">
        <v>741</v>
      </c>
      <c r="N6" s="283" t="s">
        <v>532</v>
      </c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84" t="s">
        <v>742</v>
      </c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8"/>
      <c r="AB7" s="6"/>
      <c r="AC7" s="6"/>
      <c r="AD7" s="6"/>
      <c r="AE7" s="6"/>
      <c r="AF7" s="6"/>
      <c r="AG7" s="6"/>
      <c r="AH7" s="6"/>
      <c r="AI7" s="6"/>
      <c r="AJ7" s="8"/>
      <c r="AK7" s="8"/>
      <c r="AL7" s="6"/>
      <c r="AM7" s="6"/>
    </row>
    <row r="8" spans="1:39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 t="s">
        <v>743</v>
      </c>
      <c r="S9" s="9" t="s">
        <v>100</v>
      </c>
      <c r="T9" s="6" t="s">
        <v>744</v>
      </c>
      <c r="U9" s="6"/>
      <c r="V9" s="6"/>
      <c r="W9" s="6"/>
      <c r="X9" s="6"/>
      <c r="Y9" s="6"/>
      <c r="Z9" s="7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5" customHeight="1">
      <c r="A11" s="328" t="s">
        <v>745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7" t="s">
        <v>533</v>
      </c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</row>
    <row r="12" spans="17:32" ht="12">
      <c r="Q12" s="284" t="s">
        <v>746</v>
      </c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</row>
    <row r="13" spans="7:19" ht="9" customHeight="1"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79" ht="15" customHeight="1">
      <c r="A14" s="269" t="s">
        <v>758</v>
      </c>
      <c r="B14" s="269" t="s">
        <v>759</v>
      </c>
      <c r="C14" s="269" t="s">
        <v>880</v>
      </c>
      <c r="D14" s="269" t="s">
        <v>881</v>
      </c>
      <c r="E14" s="325" t="s">
        <v>111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6"/>
      <c r="BW14" s="317" t="s">
        <v>882</v>
      </c>
      <c r="BX14" s="318"/>
      <c r="BY14" s="318"/>
      <c r="BZ14" s="319"/>
      <c r="CA14" s="269" t="s">
        <v>761</v>
      </c>
    </row>
    <row r="15" spans="1:79" ht="15" customHeight="1">
      <c r="A15" s="270"/>
      <c r="B15" s="270"/>
      <c r="C15" s="270"/>
      <c r="D15" s="270"/>
      <c r="E15" s="272" t="s">
        <v>747</v>
      </c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73"/>
      <c r="AN15" s="272" t="s">
        <v>748</v>
      </c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73"/>
      <c r="BW15" s="320"/>
      <c r="BX15" s="321"/>
      <c r="BY15" s="321"/>
      <c r="BZ15" s="322"/>
      <c r="CA15" s="270"/>
    </row>
    <row r="16" spans="1:79" ht="15" customHeight="1">
      <c r="A16" s="270"/>
      <c r="B16" s="270"/>
      <c r="C16" s="270"/>
      <c r="D16" s="270"/>
      <c r="E16" s="272" t="s">
        <v>862</v>
      </c>
      <c r="F16" s="286"/>
      <c r="G16" s="286"/>
      <c r="H16" s="286"/>
      <c r="I16" s="286"/>
      <c r="J16" s="286"/>
      <c r="K16" s="273"/>
      <c r="L16" s="272" t="s">
        <v>863</v>
      </c>
      <c r="M16" s="286"/>
      <c r="N16" s="286"/>
      <c r="O16" s="286"/>
      <c r="P16" s="286"/>
      <c r="Q16" s="286"/>
      <c r="R16" s="273"/>
      <c r="S16" s="272" t="s">
        <v>864</v>
      </c>
      <c r="T16" s="286"/>
      <c r="U16" s="286"/>
      <c r="V16" s="286"/>
      <c r="W16" s="286"/>
      <c r="X16" s="286"/>
      <c r="Y16" s="273"/>
      <c r="Z16" s="272" t="s">
        <v>865</v>
      </c>
      <c r="AA16" s="286"/>
      <c r="AB16" s="286"/>
      <c r="AC16" s="286"/>
      <c r="AD16" s="286"/>
      <c r="AE16" s="286"/>
      <c r="AF16" s="273"/>
      <c r="AG16" s="272" t="s">
        <v>866</v>
      </c>
      <c r="AH16" s="286"/>
      <c r="AI16" s="286"/>
      <c r="AJ16" s="286"/>
      <c r="AK16" s="286"/>
      <c r="AL16" s="286"/>
      <c r="AM16" s="273"/>
      <c r="AN16" s="272" t="s">
        <v>862</v>
      </c>
      <c r="AO16" s="286"/>
      <c r="AP16" s="286"/>
      <c r="AQ16" s="286"/>
      <c r="AR16" s="286"/>
      <c r="AS16" s="286"/>
      <c r="AT16" s="273"/>
      <c r="AU16" s="272" t="s">
        <v>863</v>
      </c>
      <c r="AV16" s="286"/>
      <c r="AW16" s="286"/>
      <c r="AX16" s="286"/>
      <c r="AY16" s="286"/>
      <c r="AZ16" s="286"/>
      <c r="BA16" s="273"/>
      <c r="BB16" s="272" t="s">
        <v>864</v>
      </c>
      <c r="BC16" s="286"/>
      <c r="BD16" s="286"/>
      <c r="BE16" s="286"/>
      <c r="BF16" s="286"/>
      <c r="BG16" s="286"/>
      <c r="BH16" s="273"/>
      <c r="BI16" s="272" t="s">
        <v>865</v>
      </c>
      <c r="BJ16" s="286"/>
      <c r="BK16" s="286"/>
      <c r="BL16" s="286"/>
      <c r="BM16" s="286"/>
      <c r="BN16" s="286"/>
      <c r="BO16" s="273"/>
      <c r="BP16" s="272" t="s">
        <v>866</v>
      </c>
      <c r="BQ16" s="286"/>
      <c r="BR16" s="286"/>
      <c r="BS16" s="286"/>
      <c r="BT16" s="286"/>
      <c r="BU16" s="286"/>
      <c r="BV16" s="273"/>
      <c r="BW16" s="285"/>
      <c r="BX16" s="323"/>
      <c r="BY16" s="323"/>
      <c r="BZ16" s="324"/>
      <c r="CA16" s="270"/>
    </row>
    <row r="17" spans="1:79" ht="36.75" customHeight="1">
      <c r="A17" s="270"/>
      <c r="B17" s="270"/>
      <c r="C17" s="270"/>
      <c r="D17" s="270"/>
      <c r="E17" s="2" t="s">
        <v>883</v>
      </c>
      <c r="F17" s="272" t="s">
        <v>765</v>
      </c>
      <c r="G17" s="286"/>
      <c r="H17" s="286"/>
      <c r="I17" s="286"/>
      <c r="J17" s="286"/>
      <c r="K17" s="273"/>
      <c r="L17" s="2" t="s">
        <v>883</v>
      </c>
      <c r="M17" s="272" t="s">
        <v>765</v>
      </c>
      <c r="N17" s="286"/>
      <c r="O17" s="286"/>
      <c r="P17" s="286"/>
      <c r="Q17" s="286"/>
      <c r="R17" s="273"/>
      <c r="S17" s="2" t="s">
        <v>883</v>
      </c>
      <c r="T17" s="272" t="s">
        <v>765</v>
      </c>
      <c r="U17" s="286"/>
      <c r="V17" s="286"/>
      <c r="W17" s="286"/>
      <c r="X17" s="286"/>
      <c r="Y17" s="273"/>
      <c r="Z17" s="2" t="s">
        <v>883</v>
      </c>
      <c r="AA17" s="272" t="s">
        <v>765</v>
      </c>
      <c r="AB17" s="286"/>
      <c r="AC17" s="286"/>
      <c r="AD17" s="286"/>
      <c r="AE17" s="286"/>
      <c r="AF17" s="273"/>
      <c r="AG17" s="2" t="s">
        <v>883</v>
      </c>
      <c r="AH17" s="272" t="s">
        <v>765</v>
      </c>
      <c r="AI17" s="286"/>
      <c r="AJ17" s="286"/>
      <c r="AK17" s="286"/>
      <c r="AL17" s="286"/>
      <c r="AM17" s="273"/>
      <c r="AN17" s="2" t="s">
        <v>883</v>
      </c>
      <c r="AO17" s="272" t="s">
        <v>765</v>
      </c>
      <c r="AP17" s="286"/>
      <c r="AQ17" s="286"/>
      <c r="AR17" s="286"/>
      <c r="AS17" s="286"/>
      <c r="AT17" s="273"/>
      <c r="AU17" s="2" t="s">
        <v>883</v>
      </c>
      <c r="AV17" s="272" t="s">
        <v>765</v>
      </c>
      <c r="AW17" s="286"/>
      <c r="AX17" s="286"/>
      <c r="AY17" s="286"/>
      <c r="AZ17" s="286"/>
      <c r="BA17" s="273"/>
      <c r="BB17" s="2" t="s">
        <v>883</v>
      </c>
      <c r="BC17" s="272" t="s">
        <v>765</v>
      </c>
      <c r="BD17" s="286"/>
      <c r="BE17" s="286"/>
      <c r="BF17" s="286"/>
      <c r="BG17" s="286"/>
      <c r="BH17" s="273"/>
      <c r="BI17" s="2" t="s">
        <v>883</v>
      </c>
      <c r="BJ17" s="272" t="s">
        <v>765</v>
      </c>
      <c r="BK17" s="286"/>
      <c r="BL17" s="286"/>
      <c r="BM17" s="286"/>
      <c r="BN17" s="286"/>
      <c r="BO17" s="273"/>
      <c r="BP17" s="2" t="s">
        <v>883</v>
      </c>
      <c r="BQ17" s="272" t="s">
        <v>765</v>
      </c>
      <c r="BR17" s="286"/>
      <c r="BS17" s="286"/>
      <c r="BT17" s="286"/>
      <c r="BU17" s="286"/>
      <c r="BV17" s="273"/>
      <c r="BW17" s="272" t="s">
        <v>764</v>
      </c>
      <c r="BX17" s="273"/>
      <c r="BY17" s="286" t="s">
        <v>884</v>
      </c>
      <c r="BZ17" s="273"/>
      <c r="CA17" s="270"/>
    </row>
    <row r="18" spans="1:79" ht="67.5" customHeight="1">
      <c r="A18" s="270"/>
      <c r="B18" s="270"/>
      <c r="C18" s="270"/>
      <c r="D18" s="270"/>
      <c r="E18" s="16" t="s">
        <v>766</v>
      </c>
      <c r="F18" s="16" t="s">
        <v>766</v>
      </c>
      <c r="G18" s="16" t="s">
        <v>767</v>
      </c>
      <c r="H18" s="16" t="s">
        <v>768</v>
      </c>
      <c r="I18" s="16" t="s">
        <v>769</v>
      </c>
      <c r="J18" s="16" t="s">
        <v>770</v>
      </c>
      <c r="K18" s="16" t="s">
        <v>771</v>
      </c>
      <c r="L18" s="16" t="s">
        <v>766</v>
      </c>
      <c r="M18" s="16" t="s">
        <v>766</v>
      </c>
      <c r="N18" s="16" t="s">
        <v>767</v>
      </c>
      <c r="O18" s="16" t="s">
        <v>768</v>
      </c>
      <c r="P18" s="16" t="s">
        <v>769</v>
      </c>
      <c r="Q18" s="16" t="s">
        <v>770</v>
      </c>
      <c r="R18" s="16" t="s">
        <v>771</v>
      </c>
      <c r="S18" s="16" t="s">
        <v>766</v>
      </c>
      <c r="T18" s="16" t="s">
        <v>766</v>
      </c>
      <c r="U18" s="16" t="s">
        <v>767</v>
      </c>
      <c r="V18" s="16" t="s">
        <v>768</v>
      </c>
      <c r="W18" s="16" t="s">
        <v>769</v>
      </c>
      <c r="X18" s="16" t="s">
        <v>770</v>
      </c>
      <c r="Y18" s="16" t="s">
        <v>771</v>
      </c>
      <c r="Z18" s="16" t="s">
        <v>766</v>
      </c>
      <c r="AA18" s="16" t="s">
        <v>766</v>
      </c>
      <c r="AB18" s="16" t="s">
        <v>767</v>
      </c>
      <c r="AC18" s="16" t="s">
        <v>768</v>
      </c>
      <c r="AD18" s="16" t="s">
        <v>769</v>
      </c>
      <c r="AE18" s="16" t="s">
        <v>770</v>
      </c>
      <c r="AF18" s="16" t="s">
        <v>771</v>
      </c>
      <c r="AG18" s="16" t="s">
        <v>766</v>
      </c>
      <c r="AH18" s="16" t="s">
        <v>766</v>
      </c>
      <c r="AI18" s="16" t="s">
        <v>767</v>
      </c>
      <c r="AJ18" s="16" t="s">
        <v>768</v>
      </c>
      <c r="AK18" s="16" t="s">
        <v>769</v>
      </c>
      <c r="AL18" s="16" t="s">
        <v>770</v>
      </c>
      <c r="AM18" s="16" t="s">
        <v>771</v>
      </c>
      <c r="AN18" s="16" t="s">
        <v>766</v>
      </c>
      <c r="AO18" s="16" t="s">
        <v>766</v>
      </c>
      <c r="AP18" s="16" t="s">
        <v>767</v>
      </c>
      <c r="AQ18" s="16" t="s">
        <v>768</v>
      </c>
      <c r="AR18" s="16" t="s">
        <v>769</v>
      </c>
      <c r="AS18" s="16" t="s">
        <v>770</v>
      </c>
      <c r="AT18" s="16" t="s">
        <v>771</v>
      </c>
      <c r="AU18" s="16" t="s">
        <v>766</v>
      </c>
      <c r="AV18" s="16" t="s">
        <v>766</v>
      </c>
      <c r="AW18" s="16" t="s">
        <v>767</v>
      </c>
      <c r="AX18" s="16" t="s">
        <v>768</v>
      </c>
      <c r="AY18" s="16" t="s">
        <v>769</v>
      </c>
      <c r="AZ18" s="16" t="s">
        <v>770</v>
      </c>
      <c r="BA18" s="16" t="s">
        <v>771</v>
      </c>
      <c r="BB18" s="16" t="s">
        <v>766</v>
      </c>
      <c r="BC18" s="16" t="s">
        <v>766</v>
      </c>
      <c r="BD18" s="16" t="s">
        <v>767</v>
      </c>
      <c r="BE18" s="16" t="s">
        <v>768</v>
      </c>
      <c r="BF18" s="16" t="s">
        <v>769</v>
      </c>
      <c r="BG18" s="16" t="s">
        <v>770</v>
      </c>
      <c r="BH18" s="16" t="s">
        <v>771</v>
      </c>
      <c r="BI18" s="16" t="s">
        <v>766</v>
      </c>
      <c r="BJ18" s="16" t="s">
        <v>766</v>
      </c>
      <c r="BK18" s="16" t="s">
        <v>767</v>
      </c>
      <c r="BL18" s="16" t="s">
        <v>768</v>
      </c>
      <c r="BM18" s="16" t="s">
        <v>769</v>
      </c>
      <c r="BN18" s="16" t="s">
        <v>770</v>
      </c>
      <c r="BO18" s="16" t="s">
        <v>771</v>
      </c>
      <c r="BP18" s="16" t="s">
        <v>766</v>
      </c>
      <c r="BQ18" s="16" t="s">
        <v>766</v>
      </c>
      <c r="BR18" s="16" t="s">
        <v>767</v>
      </c>
      <c r="BS18" s="16" t="s">
        <v>768</v>
      </c>
      <c r="BT18" s="16" t="s">
        <v>769</v>
      </c>
      <c r="BU18" s="16" t="s">
        <v>770</v>
      </c>
      <c r="BV18" s="16" t="s">
        <v>771</v>
      </c>
      <c r="BW18" s="2" t="s">
        <v>766</v>
      </c>
      <c r="BX18" s="2" t="s">
        <v>756</v>
      </c>
      <c r="BY18" s="2" t="s">
        <v>766</v>
      </c>
      <c r="BZ18" s="2" t="s">
        <v>756</v>
      </c>
      <c r="CA18" s="270"/>
    </row>
    <row r="19" spans="1:79" ht="14.25" customHeight="1">
      <c r="A19" s="3">
        <v>1</v>
      </c>
      <c r="B19" s="3">
        <v>2</v>
      </c>
      <c r="C19" s="3">
        <v>3</v>
      </c>
      <c r="D19" s="3">
        <v>4</v>
      </c>
      <c r="E19" s="3" t="s">
        <v>784</v>
      </c>
      <c r="F19" s="3" t="s">
        <v>785</v>
      </c>
      <c r="G19" s="3" t="s">
        <v>786</v>
      </c>
      <c r="H19" s="3" t="s">
        <v>787</v>
      </c>
      <c r="I19" s="3" t="s">
        <v>820</v>
      </c>
      <c r="J19" s="3" t="s">
        <v>821</v>
      </c>
      <c r="K19" s="3" t="s">
        <v>822</v>
      </c>
      <c r="L19" s="3" t="s">
        <v>817</v>
      </c>
      <c r="M19" s="3" t="s">
        <v>818</v>
      </c>
      <c r="N19" s="3" t="s">
        <v>819</v>
      </c>
      <c r="O19" s="3" t="s">
        <v>885</v>
      </c>
      <c r="P19" s="3" t="s">
        <v>886</v>
      </c>
      <c r="Q19" s="3" t="s">
        <v>887</v>
      </c>
      <c r="R19" s="3" t="s">
        <v>888</v>
      </c>
      <c r="S19" s="3" t="s">
        <v>889</v>
      </c>
      <c r="T19" s="3" t="s">
        <v>890</v>
      </c>
      <c r="U19" s="3" t="s">
        <v>891</v>
      </c>
      <c r="V19" s="3" t="s">
        <v>892</v>
      </c>
      <c r="W19" s="3" t="s">
        <v>893</v>
      </c>
      <c r="X19" s="3" t="s">
        <v>894</v>
      </c>
      <c r="Y19" s="3" t="s">
        <v>895</v>
      </c>
      <c r="Z19" s="3" t="s">
        <v>896</v>
      </c>
      <c r="AA19" s="3" t="s">
        <v>897</v>
      </c>
      <c r="AB19" s="3" t="s">
        <v>898</v>
      </c>
      <c r="AC19" s="3" t="s">
        <v>899</v>
      </c>
      <c r="AD19" s="3" t="s">
        <v>900</v>
      </c>
      <c r="AE19" s="3" t="s">
        <v>901</v>
      </c>
      <c r="AF19" s="3" t="s">
        <v>902</v>
      </c>
      <c r="AG19" s="3" t="s">
        <v>903</v>
      </c>
      <c r="AH19" s="3" t="s">
        <v>904</v>
      </c>
      <c r="AI19" s="3" t="s">
        <v>905</v>
      </c>
      <c r="AJ19" s="3" t="s">
        <v>906</v>
      </c>
      <c r="AK19" s="3" t="s">
        <v>907</v>
      </c>
      <c r="AL19" s="3" t="s">
        <v>908</v>
      </c>
      <c r="AM19" s="3" t="s">
        <v>909</v>
      </c>
      <c r="AN19" s="3" t="s">
        <v>788</v>
      </c>
      <c r="AO19" s="3" t="s">
        <v>789</v>
      </c>
      <c r="AP19" s="3" t="s">
        <v>790</v>
      </c>
      <c r="AQ19" s="3" t="s">
        <v>791</v>
      </c>
      <c r="AR19" s="3" t="s">
        <v>828</v>
      </c>
      <c r="AS19" s="3" t="s">
        <v>829</v>
      </c>
      <c r="AT19" s="3" t="s">
        <v>830</v>
      </c>
      <c r="AU19" s="3" t="s">
        <v>825</v>
      </c>
      <c r="AV19" s="3" t="s">
        <v>826</v>
      </c>
      <c r="AW19" s="3" t="s">
        <v>827</v>
      </c>
      <c r="AX19" s="3" t="s">
        <v>910</v>
      </c>
      <c r="AY19" s="3" t="s">
        <v>911</v>
      </c>
      <c r="AZ19" s="3" t="s">
        <v>912</v>
      </c>
      <c r="BA19" s="3" t="s">
        <v>913</v>
      </c>
      <c r="BB19" s="3" t="s">
        <v>914</v>
      </c>
      <c r="BC19" s="3" t="s">
        <v>915</v>
      </c>
      <c r="BD19" s="3" t="s">
        <v>916</v>
      </c>
      <c r="BE19" s="3" t="s">
        <v>917</v>
      </c>
      <c r="BF19" s="3" t="s">
        <v>918</v>
      </c>
      <c r="BG19" s="3" t="s">
        <v>919</v>
      </c>
      <c r="BH19" s="3" t="s">
        <v>920</v>
      </c>
      <c r="BI19" s="3" t="s">
        <v>921</v>
      </c>
      <c r="BJ19" s="3" t="s">
        <v>922</v>
      </c>
      <c r="BK19" s="3" t="s">
        <v>923</v>
      </c>
      <c r="BL19" s="3" t="s">
        <v>924</v>
      </c>
      <c r="BM19" s="3" t="s">
        <v>925</v>
      </c>
      <c r="BN19" s="3" t="s">
        <v>926</v>
      </c>
      <c r="BO19" s="3" t="s">
        <v>927</v>
      </c>
      <c r="BP19" s="3" t="s">
        <v>928</v>
      </c>
      <c r="BQ19" s="3" t="s">
        <v>929</v>
      </c>
      <c r="BR19" s="3" t="s">
        <v>930</v>
      </c>
      <c r="BS19" s="3" t="s">
        <v>931</v>
      </c>
      <c r="BT19" s="3" t="s">
        <v>932</v>
      </c>
      <c r="BU19" s="3" t="s">
        <v>933</v>
      </c>
      <c r="BV19" s="3" t="s">
        <v>934</v>
      </c>
      <c r="BW19" s="3">
        <v>7</v>
      </c>
      <c r="BX19" s="3">
        <v>8</v>
      </c>
      <c r="BY19" s="3">
        <v>9</v>
      </c>
      <c r="BZ19" s="3">
        <v>10</v>
      </c>
      <c r="CA19" s="3">
        <v>11</v>
      </c>
    </row>
    <row r="20" spans="1:83" ht="12.75" customHeight="1">
      <c r="A20" s="123" t="s">
        <v>35</v>
      </c>
      <c r="B20" s="124" t="s">
        <v>757</v>
      </c>
      <c r="C20" s="125" t="s">
        <v>40</v>
      </c>
      <c r="D20" s="176">
        <f>D21+D34</f>
        <v>426.664406779661</v>
      </c>
      <c r="E20" s="176">
        <v>0</v>
      </c>
      <c r="F20" s="176">
        <f>M20+T20+AA20+AH20</f>
        <v>61.078813559322036</v>
      </c>
      <c r="G20" s="176">
        <f aca="true" t="shared" si="0" ref="G20:K23">N20+U20+AB20+AI20</f>
        <v>40</v>
      </c>
      <c r="H20" s="176">
        <f t="shared" si="0"/>
        <v>0</v>
      </c>
      <c r="I20" s="176">
        <f t="shared" si="0"/>
        <v>5.6499999999999995</v>
      </c>
      <c r="J20" s="176">
        <f t="shared" si="0"/>
        <v>0</v>
      </c>
      <c r="K20" s="176">
        <f t="shared" si="0"/>
        <v>0</v>
      </c>
      <c r="L20" s="176">
        <v>0</v>
      </c>
      <c r="M20" s="176">
        <f aca="true" t="shared" si="1" ref="M20:R20">M21+M34</f>
        <v>1.6872881355932203</v>
      </c>
      <c r="N20" s="176">
        <f t="shared" si="1"/>
        <v>0</v>
      </c>
      <c r="O20" s="176">
        <f t="shared" si="1"/>
        <v>0</v>
      </c>
      <c r="P20" s="176">
        <f t="shared" si="1"/>
        <v>0</v>
      </c>
      <c r="Q20" s="176">
        <f t="shared" si="1"/>
        <v>0</v>
      </c>
      <c r="R20" s="176">
        <f t="shared" si="1"/>
        <v>0</v>
      </c>
      <c r="S20" s="176">
        <v>0</v>
      </c>
      <c r="T20" s="176">
        <f aca="true" t="shared" si="2" ref="T20:Y20">T21+T34</f>
        <v>18.72033898305085</v>
      </c>
      <c r="U20" s="176">
        <f t="shared" si="2"/>
        <v>0</v>
      </c>
      <c r="V20" s="176">
        <f t="shared" si="2"/>
        <v>0</v>
      </c>
      <c r="W20" s="176">
        <f t="shared" si="2"/>
        <v>0</v>
      </c>
      <c r="X20" s="176">
        <f t="shared" si="2"/>
        <v>0</v>
      </c>
      <c r="Y20" s="176">
        <f t="shared" si="2"/>
        <v>0</v>
      </c>
      <c r="Z20" s="176">
        <v>0</v>
      </c>
      <c r="AA20" s="176">
        <f aca="true" t="shared" si="3" ref="AA20:AF20">AA21+AA34</f>
        <v>27.452542372881357</v>
      </c>
      <c r="AB20" s="176">
        <f t="shared" si="3"/>
        <v>0</v>
      </c>
      <c r="AC20" s="176">
        <f t="shared" si="3"/>
        <v>0</v>
      </c>
      <c r="AD20" s="176">
        <f t="shared" si="3"/>
        <v>0</v>
      </c>
      <c r="AE20" s="176">
        <f t="shared" si="3"/>
        <v>0</v>
      </c>
      <c r="AF20" s="176">
        <f t="shared" si="3"/>
        <v>0</v>
      </c>
      <c r="AG20" s="176">
        <v>0</v>
      </c>
      <c r="AH20" s="176">
        <f aca="true" t="shared" si="4" ref="AH20:AM20">AH21+AH34</f>
        <v>13.21864406779661</v>
      </c>
      <c r="AI20" s="176">
        <f t="shared" si="4"/>
        <v>40</v>
      </c>
      <c r="AJ20" s="176">
        <f t="shared" si="4"/>
        <v>0</v>
      </c>
      <c r="AK20" s="176">
        <f t="shared" si="4"/>
        <v>5.6499999999999995</v>
      </c>
      <c r="AL20" s="176">
        <f t="shared" si="4"/>
        <v>0</v>
      </c>
      <c r="AM20" s="176">
        <f t="shared" si="4"/>
        <v>0</v>
      </c>
      <c r="AN20" s="176">
        <v>0</v>
      </c>
      <c r="AO20" s="177">
        <f>AV20+BC20+BJ20+BQ20</f>
        <v>42.0381</v>
      </c>
      <c r="AP20" s="177">
        <f aca="true" t="shared" si="5" ref="AP20:AT23">AW20+BD20+BK20+BR20</f>
        <v>40</v>
      </c>
      <c r="AQ20" s="177">
        <f t="shared" si="5"/>
        <v>0</v>
      </c>
      <c r="AR20" s="177">
        <f t="shared" si="5"/>
        <v>9.463999999999999</v>
      </c>
      <c r="AS20" s="177">
        <f t="shared" si="5"/>
        <v>0</v>
      </c>
      <c r="AT20" s="177">
        <f t="shared" si="5"/>
        <v>0</v>
      </c>
      <c r="AU20" s="176">
        <v>0</v>
      </c>
      <c r="AV20" s="176">
        <f aca="true" t="shared" si="6" ref="AV20:BA20">AV21+AV34</f>
        <v>2.440833333333334</v>
      </c>
      <c r="AW20" s="176">
        <f t="shared" si="6"/>
        <v>0</v>
      </c>
      <c r="AX20" s="176">
        <f t="shared" si="6"/>
        <v>0</v>
      </c>
      <c r="AY20" s="176">
        <f t="shared" si="6"/>
        <v>0</v>
      </c>
      <c r="AZ20" s="176">
        <f t="shared" si="6"/>
        <v>0</v>
      </c>
      <c r="BA20" s="176">
        <f t="shared" si="6"/>
        <v>0</v>
      </c>
      <c r="BB20" s="176">
        <v>0</v>
      </c>
      <c r="BC20" s="176">
        <f aca="true" t="shared" si="7" ref="BC20:BH20">BC21+BC34</f>
        <v>3.386766666666667</v>
      </c>
      <c r="BD20" s="176">
        <f t="shared" si="7"/>
        <v>0</v>
      </c>
      <c r="BE20" s="176">
        <f t="shared" si="7"/>
        <v>0</v>
      </c>
      <c r="BF20" s="176">
        <f t="shared" si="7"/>
        <v>0.094</v>
      </c>
      <c r="BG20" s="176">
        <f t="shared" si="7"/>
        <v>0</v>
      </c>
      <c r="BH20" s="176">
        <f t="shared" si="7"/>
        <v>0</v>
      </c>
      <c r="BI20" s="176">
        <v>0</v>
      </c>
      <c r="BJ20" s="176">
        <f aca="true" t="shared" si="8" ref="BJ20:BO20">BJ21+BJ34</f>
        <v>36.2105</v>
      </c>
      <c r="BK20" s="176">
        <f t="shared" si="8"/>
        <v>40</v>
      </c>
      <c r="BL20" s="176">
        <f t="shared" si="8"/>
        <v>0</v>
      </c>
      <c r="BM20" s="176">
        <f t="shared" si="8"/>
        <v>9.37</v>
      </c>
      <c r="BN20" s="176">
        <f t="shared" si="8"/>
        <v>0</v>
      </c>
      <c r="BO20" s="176">
        <f t="shared" si="8"/>
        <v>0</v>
      </c>
      <c r="BP20" s="176">
        <v>0</v>
      </c>
      <c r="BQ20" s="176">
        <f aca="true" t="shared" si="9" ref="BQ20:BV20">BQ21+BQ34</f>
        <v>0</v>
      </c>
      <c r="BR20" s="176">
        <f t="shared" si="9"/>
        <v>0</v>
      </c>
      <c r="BS20" s="176">
        <f t="shared" si="9"/>
        <v>0</v>
      </c>
      <c r="BT20" s="176">
        <f t="shared" si="9"/>
        <v>0</v>
      </c>
      <c r="BU20" s="176">
        <f t="shared" si="9"/>
        <v>0</v>
      </c>
      <c r="BV20" s="176">
        <f t="shared" si="9"/>
        <v>0</v>
      </c>
      <c r="BW20" s="176">
        <v>0</v>
      </c>
      <c r="BX20" s="176">
        <v>0</v>
      </c>
      <c r="BY20" s="176">
        <f>BY21+BY34</f>
        <v>-8.757957627118643</v>
      </c>
      <c r="BZ20" s="176">
        <f>'12'!U18</f>
        <v>18.091374679342085</v>
      </c>
      <c r="CA20" s="177"/>
      <c r="CD20" s="1">
        <v>22.214</v>
      </c>
      <c r="CE20" s="1">
        <v>2.32</v>
      </c>
    </row>
    <row r="21" spans="1:79" ht="25.5" outlineLevel="1">
      <c r="A21" s="116">
        <v>1.2</v>
      </c>
      <c r="B21" s="117" t="s">
        <v>732</v>
      </c>
      <c r="C21" s="126" t="s">
        <v>40</v>
      </c>
      <c r="D21" s="180">
        <f>D22+D26+D30</f>
        <v>397.00338983050847</v>
      </c>
      <c r="E21" s="180">
        <v>0</v>
      </c>
      <c r="F21" s="180">
        <f aca="true" t="shared" si="10" ref="F21:F35">M21+T21+AA21+AH21</f>
        <v>61.078813559322036</v>
      </c>
      <c r="G21" s="180">
        <f t="shared" si="0"/>
        <v>40</v>
      </c>
      <c r="H21" s="180">
        <f t="shared" si="0"/>
        <v>0</v>
      </c>
      <c r="I21" s="180">
        <f t="shared" si="0"/>
        <v>5.6499999999999995</v>
      </c>
      <c r="J21" s="180">
        <f t="shared" si="0"/>
        <v>0</v>
      </c>
      <c r="K21" s="180">
        <f t="shared" si="0"/>
        <v>0</v>
      </c>
      <c r="L21" s="180">
        <v>0</v>
      </c>
      <c r="M21" s="180">
        <f aca="true" t="shared" si="11" ref="M21:R21">M22+M26+M30</f>
        <v>1.6872881355932203</v>
      </c>
      <c r="N21" s="180">
        <f t="shared" si="11"/>
        <v>0</v>
      </c>
      <c r="O21" s="180">
        <f t="shared" si="11"/>
        <v>0</v>
      </c>
      <c r="P21" s="180">
        <f t="shared" si="11"/>
        <v>0</v>
      </c>
      <c r="Q21" s="180">
        <f t="shared" si="11"/>
        <v>0</v>
      </c>
      <c r="R21" s="180">
        <f t="shared" si="11"/>
        <v>0</v>
      </c>
      <c r="S21" s="180">
        <v>0</v>
      </c>
      <c r="T21" s="180">
        <f aca="true" t="shared" si="12" ref="T21:Y21">T22+T26+T30</f>
        <v>18.72033898305085</v>
      </c>
      <c r="U21" s="180">
        <f t="shared" si="12"/>
        <v>0</v>
      </c>
      <c r="V21" s="180">
        <f t="shared" si="12"/>
        <v>0</v>
      </c>
      <c r="W21" s="180">
        <f t="shared" si="12"/>
        <v>0</v>
      </c>
      <c r="X21" s="180">
        <f t="shared" si="12"/>
        <v>0</v>
      </c>
      <c r="Y21" s="180">
        <f t="shared" si="12"/>
        <v>0</v>
      </c>
      <c r="Z21" s="180">
        <v>0</v>
      </c>
      <c r="AA21" s="180">
        <f aca="true" t="shared" si="13" ref="AA21:AF21">AA22+AA26+AA30</f>
        <v>27.452542372881357</v>
      </c>
      <c r="AB21" s="180">
        <f t="shared" si="13"/>
        <v>0</v>
      </c>
      <c r="AC21" s="180">
        <f t="shared" si="13"/>
        <v>0</v>
      </c>
      <c r="AD21" s="180">
        <f t="shared" si="13"/>
        <v>0</v>
      </c>
      <c r="AE21" s="180">
        <f t="shared" si="13"/>
        <v>0</v>
      </c>
      <c r="AF21" s="180">
        <f t="shared" si="13"/>
        <v>0</v>
      </c>
      <c r="AG21" s="180">
        <v>0</v>
      </c>
      <c r="AH21" s="180">
        <f aca="true" t="shared" si="14" ref="AH21:AM21">AH22+AH26+AH30</f>
        <v>13.21864406779661</v>
      </c>
      <c r="AI21" s="180">
        <f t="shared" si="14"/>
        <v>40</v>
      </c>
      <c r="AJ21" s="180">
        <f t="shared" si="14"/>
        <v>0</v>
      </c>
      <c r="AK21" s="180">
        <f t="shared" si="14"/>
        <v>5.6499999999999995</v>
      </c>
      <c r="AL21" s="180">
        <f t="shared" si="14"/>
        <v>0</v>
      </c>
      <c r="AM21" s="180">
        <f t="shared" si="14"/>
        <v>0</v>
      </c>
      <c r="AN21" s="180">
        <v>0</v>
      </c>
      <c r="AO21" s="181">
        <f aca="true" t="shared" si="15" ref="AO21:AO35">AV21+BC21+BJ21+BQ21</f>
        <v>42.0381</v>
      </c>
      <c r="AP21" s="181">
        <f t="shared" si="5"/>
        <v>40</v>
      </c>
      <c r="AQ21" s="181">
        <f t="shared" si="5"/>
        <v>0</v>
      </c>
      <c r="AR21" s="181">
        <f t="shared" si="5"/>
        <v>9.463999999999999</v>
      </c>
      <c r="AS21" s="181">
        <f t="shared" si="5"/>
        <v>0</v>
      </c>
      <c r="AT21" s="181">
        <f t="shared" si="5"/>
        <v>0</v>
      </c>
      <c r="AU21" s="180">
        <v>0</v>
      </c>
      <c r="AV21" s="180">
        <f aca="true" t="shared" si="16" ref="AV21:BA21">AV22+AV26+AV30</f>
        <v>2.440833333333334</v>
      </c>
      <c r="AW21" s="180">
        <f t="shared" si="16"/>
        <v>0</v>
      </c>
      <c r="AX21" s="180">
        <f t="shared" si="16"/>
        <v>0</v>
      </c>
      <c r="AY21" s="180">
        <f t="shared" si="16"/>
        <v>0</v>
      </c>
      <c r="AZ21" s="180">
        <f t="shared" si="16"/>
        <v>0</v>
      </c>
      <c r="BA21" s="180">
        <f t="shared" si="16"/>
        <v>0</v>
      </c>
      <c r="BB21" s="180">
        <v>0</v>
      </c>
      <c r="BC21" s="180">
        <f aca="true" t="shared" si="17" ref="BC21:BH21">BC22+BC26+BC30</f>
        <v>3.386766666666667</v>
      </c>
      <c r="BD21" s="180">
        <f t="shared" si="17"/>
        <v>0</v>
      </c>
      <c r="BE21" s="180">
        <f t="shared" si="17"/>
        <v>0</v>
      </c>
      <c r="BF21" s="180">
        <f t="shared" si="17"/>
        <v>0.094</v>
      </c>
      <c r="BG21" s="180">
        <f t="shared" si="17"/>
        <v>0</v>
      </c>
      <c r="BH21" s="180">
        <f t="shared" si="17"/>
        <v>0</v>
      </c>
      <c r="BI21" s="180">
        <v>0</v>
      </c>
      <c r="BJ21" s="180">
        <f aca="true" t="shared" si="18" ref="BJ21:BO21">BJ22+BJ26+BJ30</f>
        <v>36.2105</v>
      </c>
      <c r="BK21" s="180">
        <f t="shared" si="18"/>
        <v>40</v>
      </c>
      <c r="BL21" s="180">
        <f t="shared" si="18"/>
        <v>0</v>
      </c>
      <c r="BM21" s="180">
        <f t="shared" si="18"/>
        <v>9.37</v>
      </c>
      <c r="BN21" s="180">
        <f t="shared" si="18"/>
        <v>0</v>
      </c>
      <c r="BO21" s="180">
        <f t="shared" si="18"/>
        <v>0</v>
      </c>
      <c r="BP21" s="180">
        <v>0</v>
      </c>
      <c r="BQ21" s="180">
        <f aca="true" t="shared" si="19" ref="BQ21:BV21">BQ22+BQ26+BQ30</f>
        <v>0</v>
      </c>
      <c r="BR21" s="180">
        <f t="shared" si="19"/>
        <v>0</v>
      </c>
      <c r="BS21" s="180">
        <f t="shared" si="19"/>
        <v>0</v>
      </c>
      <c r="BT21" s="180">
        <f t="shared" si="19"/>
        <v>0</v>
      </c>
      <c r="BU21" s="180">
        <f t="shared" si="19"/>
        <v>0</v>
      </c>
      <c r="BV21" s="180">
        <f t="shared" si="19"/>
        <v>0</v>
      </c>
      <c r="BW21" s="180">
        <v>0</v>
      </c>
      <c r="BX21" s="180">
        <v>0</v>
      </c>
      <c r="BY21" s="180">
        <f>BY22+BY26+BY30</f>
        <v>-8.757957627118643</v>
      </c>
      <c r="BZ21" s="180">
        <f>'12'!U19</f>
        <v>18.091374679342085</v>
      </c>
      <c r="CA21" s="181"/>
    </row>
    <row r="22" spans="1:79" ht="51">
      <c r="A22" s="118" t="s">
        <v>842</v>
      </c>
      <c r="B22" s="119" t="s">
        <v>733</v>
      </c>
      <c r="C22" s="127" t="s">
        <v>40</v>
      </c>
      <c r="D22" s="178">
        <f>D23</f>
        <v>329.8627118644068</v>
      </c>
      <c r="E22" s="178">
        <v>0</v>
      </c>
      <c r="F22" s="178">
        <f t="shared" si="10"/>
        <v>44.40847457627119</v>
      </c>
      <c r="G22" s="178">
        <f t="shared" si="0"/>
        <v>40</v>
      </c>
      <c r="H22" s="178">
        <f t="shared" si="0"/>
        <v>0</v>
      </c>
      <c r="I22" s="178">
        <f t="shared" si="0"/>
        <v>0</v>
      </c>
      <c r="J22" s="178">
        <f t="shared" si="0"/>
        <v>0</v>
      </c>
      <c r="K22" s="178">
        <f t="shared" si="0"/>
        <v>0</v>
      </c>
      <c r="L22" s="178">
        <v>0</v>
      </c>
      <c r="M22" s="178">
        <f aca="true" t="shared" si="20" ref="M22:R22">M23</f>
        <v>0.39661016949152544</v>
      </c>
      <c r="N22" s="178">
        <f t="shared" si="20"/>
        <v>0</v>
      </c>
      <c r="O22" s="178">
        <f t="shared" si="20"/>
        <v>0</v>
      </c>
      <c r="P22" s="178">
        <f t="shared" si="20"/>
        <v>0</v>
      </c>
      <c r="Q22" s="178">
        <f t="shared" si="20"/>
        <v>0</v>
      </c>
      <c r="R22" s="178">
        <f t="shared" si="20"/>
        <v>0</v>
      </c>
      <c r="S22" s="178">
        <v>0</v>
      </c>
      <c r="T22" s="178">
        <f aca="true" t="shared" si="21" ref="T22:Y22">T23</f>
        <v>13.71949152542373</v>
      </c>
      <c r="U22" s="178">
        <f t="shared" si="21"/>
        <v>0</v>
      </c>
      <c r="V22" s="178">
        <f t="shared" si="21"/>
        <v>0</v>
      </c>
      <c r="W22" s="178">
        <f t="shared" si="21"/>
        <v>0</v>
      </c>
      <c r="X22" s="178">
        <f t="shared" si="21"/>
        <v>0</v>
      </c>
      <c r="Y22" s="178">
        <f t="shared" si="21"/>
        <v>0</v>
      </c>
      <c r="Z22" s="178">
        <v>0</v>
      </c>
      <c r="AA22" s="178">
        <f aca="true" t="shared" si="22" ref="AA22:AF22">AA23</f>
        <v>22.452542372881357</v>
      </c>
      <c r="AB22" s="178">
        <f t="shared" si="22"/>
        <v>0</v>
      </c>
      <c r="AC22" s="178">
        <f t="shared" si="22"/>
        <v>0</v>
      </c>
      <c r="AD22" s="178">
        <f t="shared" si="22"/>
        <v>0</v>
      </c>
      <c r="AE22" s="178">
        <f t="shared" si="22"/>
        <v>0</v>
      </c>
      <c r="AF22" s="178">
        <f t="shared" si="22"/>
        <v>0</v>
      </c>
      <c r="AG22" s="178">
        <v>0</v>
      </c>
      <c r="AH22" s="178">
        <f aca="true" t="shared" si="23" ref="AH22:AM22">AH23</f>
        <v>7.839830508474577</v>
      </c>
      <c r="AI22" s="178">
        <f t="shared" si="23"/>
        <v>40</v>
      </c>
      <c r="AJ22" s="178">
        <f t="shared" si="23"/>
        <v>0</v>
      </c>
      <c r="AK22" s="178">
        <f t="shared" si="23"/>
        <v>0</v>
      </c>
      <c r="AL22" s="178">
        <f t="shared" si="23"/>
        <v>0</v>
      </c>
      <c r="AM22" s="178">
        <f t="shared" si="23"/>
        <v>0</v>
      </c>
      <c r="AN22" s="178">
        <v>0</v>
      </c>
      <c r="AO22" s="179">
        <f t="shared" si="15"/>
        <v>34.62583333333333</v>
      </c>
      <c r="AP22" s="179">
        <f t="shared" si="5"/>
        <v>40</v>
      </c>
      <c r="AQ22" s="179">
        <f t="shared" si="5"/>
        <v>0</v>
      </c>
      <c r="AR22" s="179">
        <f t="shared" si="5"/>
        <v>0</v>
      </c>
      <c r="AS22" s="179">
        <f t="shared" si="5"/>
        <v>0</v>
      </c>
      <c r="AT22" s="179">
        <f t="shared" si="5"/>
        <v>0</v>
      </c>
      <c r="AU22" s="178">
        <v>0</v>
      </c>
      <c r="AV22" s="178">
        <f aca="true" t="shared" si="24" ref="AV22:BA22">AV23</f>
        <v>0.9100000000000001</v>
      </c>
      <c r="AW22" s="178">
        <f t="shared" si="24"/>
        <v>0</v>
      </c>
      <c r="AX22" s="178">
        <f t="shared" si="24"/>
        <v>0</v>
      </c>
      <c r="AY22" s="178">
        <f t="shared" si="24"/>
        <v>0</v>
      </c>
      <c r="AZ22" s="178">
        <f t="shared" si="24"/>
        <v>0</v>
      </c>
      <c r="BA22" s="178">
        <f t="shared" si="24"/>
        <v>0</v>
      </c>
      <c r="BB22" s="178">
        <v>0</v>
      </c>
      <c r="BC22" s="178">
        <f aca="true" t="shared" si="25" ref="BC22:BH22">BC23</f>
        <v>1.1508333333333334</v>
      </c>
      <c r="BD22" s="178">
        <f t="shared" si="25"/>
        <v>0</v>
      </c>
      <c r="BE22" s="178">
        <f t="shared" si="25"/>
        <v>0</v>
      </c>
      <c r="BF22" s="178">
        <f t="shared" si="25"/>
        <v>0</v>
      </c>
      <c r="BG22" s="178">
        <f t="shared" si="25"/>
        <v>0</v>
      </c>
      <c r="BH22" s="178">
        <f t="shared" si="25"/>
        <v>0</v>
      </c>
      <c r="BI22" s="178">
        <v>0</v>
      </c>
      <c r="BJ22" s="178">
        <f aca="true" t="shared" si="26" ref="BJ22:BO22">BJ23</f>
        <v>32.565</v>
      </c>
      <c r="BK22" s="178">
        <f t="shared" si="26"/>
        <v>40</v>
      </c>
      <c r="BL22" s="178">
        <f t="shared" si="26"/>
        <v>0</v>
      </c>
      <c r="BM22" s="178">
        <f t="shared" si="26"/>
        <v>0</v>
      </c>
      <c r="BN22" s="178">
        <f t="shared" si="26"/>
        <v>0</v>
      </c>
      <c r="BO22" s="178">
        <f t="shared" si="26"/>
        <v>0</v>
      </c>
      <c r="BP22" s="178">
        <v>0</v>
      </c>
      <c r="BQ22" s="178">
        <f aca="true" t="shared" si="27" ref="BQ22:BV22">BQ23</f>
        <v>0</v>
      </c>
      <c r="BR22" s="178">
        <f t="shared" si="27"/>
        <v>0</v>
      </c>
      <c r="BS22" s="178">
        <f t="shared" si="27"/>
        <v>0</v>
      </c>
      <c r="BT22" s="178">
        <f t="shared" si="27"/>
        <v>0</v>
      </c>
      <c r="BU22" s="178">
        <f t="shared" si="27"/>
        <v>0</v>
      </c>
      <c r="BV22" s="178">
        <f t="shared" si="27"/>
        <v>0</v>
      </c>
      <c r="BW22" s="178">
        <v>0</v>
      </c>
      <c r="BX22" s="178">
        <v>0</v>
      </c>
      <c r="BY22" s="178">
        <f>BY23</f>
        <v>-10.112457627118642</v>
      </c>
      <c r="BZ22" s="178">
        <f>'12'!U20</f>
        <v>8.388308934049867</v>
      </c>
      <c r="CA22" s="179"/>
    </row>
    <row r="23" spans="1:79" ht="25.5" outlineLevel="1">
      <c r="A23" s="134" t="s">
        <v>843</v>
      </c>
      <c r="B23" s="132" t="s">
        <v>36</v>
      </c>
      <c r="C23" s="133" t="s">
        <v>40</v>
      </c>
      <c r="D23" s="182">
        <f>D24+D25</f>
        <v>329.8627118644068</v>
      </c>
      <c r="E23" s="182">
        <v>0</v>
      </c>
      <c r="F23" s="182">
        <f t="shared" si="10"/>
        <v>44.40847457627119</v>
      </c>
      <c r="G23" s="182">
        <f t="shared" si="0"/>
        <v>40</v>
      </c>
      <c r="H23" s="182">
        <f t="shared" si="0"/>
        <v>0</v>
      </c>
      <c r="I23" s="182">
        <f t="shared" si="0"/>
        <v>0</v>
      </c>
      <c r="J23" s="182">
        <f t="shared" si="0"/>
        <v>0</v>
      </c>
      <c r="K23" s="182">
        <f t="shared" si="0"/>
        <v>0</v>
      </c>
      <c r="L23" s="182">
        <v>0</v>
      </c>
      <c r="M23" s="182">
        <f aca="true" t="shared" si="28" ref="M23:R23">M24+M25</f>
        <v>0.39661016949152544</v>
      </c>
      <c r="N23" s="182">
        <f t="shared" si="28"/>
        <v>0</v>
      </c>
      <c r="O23" s="182">
        <f t="shared" si="28"/>
        <v>0</v>
      </c>
      <c r="P23" s="182">
        <f t="shared" si="28"/>
        <v>0</v>
      </c>
      <c r="Q23" s="182">
        <f t="shared" si="28"/>
        <v>0</v>
      </c>
      <c r="R23" s="182">
        <f t="shared" si="28"/>
        <v>0</v>
      </c>
      <c r="S23" s="182">
        <v>0</v>
      </c>
      <c r="T23" s="182">
        <f aca="true" t="shared" si="29" ref="T23:Y23">T24+T25</f>
        <v>13.71949152542373</v>
      </c>
      <c r="U23" s="182">
        <f t="shared" si="29"/>
        <v>0</v>
      </c>
      <c r="V23" s="182">
        <f t="shared" si="29"/>
        <v>0</v>
      </c>
      <c r="W23" s="182">
        <f t="shared" si="29"/>
        <v>0</v>
      </c>
      <c r="X23" s="182">
        <f t="shared" si="29"/>
        <v>0</v>
      </c>
      <c r="Y23" s="182">
        <f t="shared" si="29"/>
        <v>0</v>
      </c>
      <c r="Z23" s="182">
        <v>0</v>
      </c>
      <c r="AA23" s="182">
        <f aca="true" t="shared" si="30" ref="AA23:AF23">AA24+AA25</f>
        <v>22.452542372881357</v>
      </c>
      <c r="AB23" s="182">
        <f t="shared" si="30"/>
        <v>0</v>
      </c>
      <c r="AC23" s="182">
        <f t="shared" si="30"/>
        <v>0</v>
      </c>
      <c r="AD23" s="182">
        <f t="shared" si="30"/>
        <v>0</v>
      </c>
      <c r="AE23" s="182">
        <f t="shared" si="30"/>
        <v>0</v>
      </c>
      <c r="AF23" s="182">
        <f t="shared" si="30"/>
        <v>0</v>
      </c>
      <c r="AG23" s="182">
        <v>0</v>
      </c>
      <c r="AH23" s="182">
        <f aca="true" t="shared" si="31" ref="AH23:AM23">AH24+AH25</f>
        <v>7.839830508474577</v>
      </c>
      <c r="AI23" s="182">
        <f t="shared" si="31"/>
        <v>40</v>
      </c>
      <c r="AJ23" s="182">
        <f t="shared" si="31"/>
        <v>0</v>
      </c>
      <c r="AK23" s="182">
        <f t="shared" si="31"/>
        <v>0</v>
      </c>
      <c r="AL23" s="182">
        <f t="shared" si="31"/>
        <v>0</v>
      </c>
      <c r="AM23" s="182">
        <f t="shared" si="31"/>
        <v>0</v>
      </c>
      <c r="AN23" s="182">
        <v>0</v>
      </c>
      <c r="AO23" s="183">
        <f t="shared" si="15"/>
        <v>34.62583333333333</v>
      </c>
      <c r="AP23" s="183">
        <f t="shared" si="5"/>
        <v>40</v>
      </c>
      <c r="AQ23" s="183">
        <f t="shared" si="5"/>
        <v>0</v>
      </c>
      <c r="AR23" s="183">
        <f t="shared" si="5"/>
        <v>0</v>
      </c>
      <c r="AS23" s="183">
        <f t="shared" si="5"/>
        <v>0</v>
      </c>
      <c r="AT23" s="183">
        <f t="shared" si="5"/>
        <v>0</v>
      </c>
      <c r="AU23" s="182">
        <v>0</v>
      </c>
      <c r="AV23" s="182">
        <f aca="true" t="shared" si="32" ref="AV23:BA23">AV24+AV25</f>
        <v>0.9100000000000001</v>
      </c>
      <c r="AW23" s="182">
        <f t="shared" si="32"/>
        <v>0</v>
      </c>
      <c r="AX23" s="182">
        <f t="shared" si="32"/>
        <v>0</v>
      </c>
      <c r="AY23" s="182">
        <f t="shared" si="32"/>
        <v>0</v>
      </c>
      <c r="AZ23" s="182">
        <f t="shared" si="32"/>
        <v>0</v>
      </c>
      <c r="BA23" s="182">
        <f t="shared" si="32"/>
        <v>0</v>
      </c>
      <c r="BB23" s="182">
        <v>0</v>
      </c>
      <c r="BC23" s="182">
        <f aca="true" t="shared" si="33" ref="BC23:BH23">BC24+BC25</f>
        <v>1.1508333333333334</v>
      </c>
      <c r="BD23" s="182">
        <f t="shared" si="33"/>
        <v>0</v>
      </c>
      <c r="BE23" s="182">
        <f t="shared" si="33"/>
        <v>0</v>
      </c>
      <c r="BF23" s="182">
        <f t="shared" si="33"/>
        <v>0</v>
      </c>
      <c r="BG23" s="182">
        <f t="shared" si="33"/>
        <v>0</v>
      </c>
      <c r="BH23" s="182">
        <f t="shared" si="33"/>
        <v>0</v>
      </c>
      <c r="BI23" s="182">
        <v>0</v>
      </c>
      <c r="BJ23" s="182">
        <f aca="true" t="shared" si="34" ref="BJ23:BO23">BJ24+BJ25</f>
        <v>32.565</v>
      </c>
      <c r="BK23" s="182">
        <f t="shared" si="34"/>
        <v>40</v>
      </c>
      <c r="BL23" s="182">
        <f t="shared" si="34"/>
        <v>0</v>
      </c>
      <c r="BM23" s="182">
        <f t="shared" si="34"/>
        <v>0</v>
      </c>
      <c r="BN23" s="182">
        <f t="shared" si="34"/>
        <v>0</v>
      </c>
      <c r="BO23" s="182">
        <f t="shared" si="34"/>
        <v>0</v>
      </c>
      <c r="BP23" s="182">
        <v>0</v>
      </c>
      <c r="BQ23" s="182">
        <f aca="true" t="shared" si="35" ref="BQ23:BV23">BQ24+BQ25</f>
        <v>0</v>
      </c>
      <c r="BR23" s="182">
        <f t="shared" si="35"/>
        <v>0</v>
      </c>
      <c r="BS23" s="182">
        <f t="shared" si="35"/>
        <v>0</v>
      </c>
      <c r="BT23" s="182">
        <f t="shared" si="35"/>
        <v>0</v>
      </c>
      <c r="BU23" s="182">
        <f t="shared" si="35"/>
        <v>0</v>
      </c>
      <c r="BV23" s="182">
        <f t="shared" si="35"/>
        <v>0</v>
      </c>
      <c r="BW23" s="182">
        <v>0</v>
      </c>
      <c r="BX23" s="182">
        <v>0</v>
      </c>
      <c r="BY23" s="182">
        <f>BY24+BY25</f>
        <v>-10.112457627118642</v>
      </c>
      <c r="BZ23" s="182">
        <f>'12'!U21</f>
        <v>8.388308934049867</v>
      </c>
      <c r="CA23" s="183"/>
    </row>
    <row r="24" spans="1:79" ht="42" customHeight="1">
      <c r="A24" s="120" t="s">
        <v>843</v>
      </c>
      <c r="B24" s="121" t="s">
        <v>734</v>
      </c>
      <c r="C24" s="128" t="s">
        <v>40</v>
      </c>
      <c r="D24" s="174">
        <f>'10'!D22/1.18</f>
        <v>306.6101694915254</v>
      </c>
      <c r="E24" s="174">
        <v>0</v>
      </c>
      <c r="F24" s="174">
        <f t="shared" si="10"/>
        <v>39.69491525423729</v>
      </c>
      <c r="G24" s="175">
        <f aca="true" t="shared" si="36" ref="G24:G35">N24+U24+AB24+AI24</f>
        <v>40</v>
      </c>
      <c r="H24" s="175">
        <f aca="true" t="shared" si="37" ref="H24:H35">O24+V24+AC24+AJ24</f>
        <v>0</v>
      </c>
      <c r="I24" s="175">
        <f aca="true" t="shared" si="38" ref="I24:I35">P24+W24+AD24+AK24</f>
        <v>0</v>
      </c>
      <c r="J24" s="175">
        <f aca="true" t="shared" si="39" ref="J24:J35">Q24+X24+AE24+AL24</f>
        <v>0</v>
      </c>
      <c r="K24" s="175">
        <f aca="true" t="shared" si="40" ref="K24:K35">R24+Y24+AF24+AM24</f>
        <v>0</v>
      </c>
      <c r="L24" s="174">
        <v>0</v>
      </c>
      <c r="M24" s="175">
        <f>'12'!J22</f>
        <v>0.39661016949152544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174">
        <v>0</v>
      </c>
      <c r="T24" s="175">
        <f>'12'!L22</f>
        <v>12.305084745762713</v>
      </c>
      <c r="U24" s="175">
        <v>0</v>
      </c>
      <c r="V24" s="175">
        <v>0</v>
      </c>
      <c r="W24" s="175">
        <v>0</v>
      </c>
      <c r="X24" s="175">
        <v>0</v>
      </c>
      <c r="Y24" s="175">
        <v>0</v>
      </c>
      <c r="Z24" s="174">
        <v>0</v>
      </c>
      <c r="AA24" s="175">
        <f>'12'!N22</f>
        <v>21.03813559322034</v>
      </c>
      <c r="AB24" s="175">
        <v>0</v>
      </c>
      <c r="AC24" s="175">
        <v>0</v>
      </c>
      <c r="AD24" s="175">
        <v>0</v>
      </c>
      <c r="AE24" s="175">
        <v>0</v>
      </c>
      <c r="AF24" s="175">
        <v>0</v>
      </c>
      <c r="AG24" s="174">
        <v>0</v>
      </c>
      <c r="AH24" s="175">
        <f>'12'!P22</f>
        <v>5.955084745762712</v>
      </c>
      <c r="AI24" s="175">
        <v>40</v>
      </c>
      <c r="AJ24" s="175">
        <v>0</v>
      </c>
      <c r="AK24" s="175">
        <v>0</v>
      </c>
      <c r="AL24" s="175">
        <v>0</v>
      </c>
      <c r="AM24" s="175">
        <v>0</v>
      </c>
      <c r="AN24" s="174">
        <v>0</v>
      </c>
      <c r="AO24" s="175">
        <f t="shared" si="15"/>
        <v>34.48083333333333</v>
      </c>
      <c r="AP24" s="175">
        <f aca="true" t="shared" si="41" ref="AP24:AP33">AW24+BD24+BK24+BR24</f>
        <v>40</v>
      </c>
      <c r="AQ24" s="175">
        <f aca="true" t="shared" si="42" ref="AQ24:AQ33">AX24+BE24+BL24+BS24</f>
        <v>0</v>
      </c>
      <c r="AR24" s="175">
        <f aca="true" t="shared" si="43" ref="AR24:AR33">AY24+BF24+BM24+BT24</f>
        <v>0</v>
      </c>
      <c r="AS24" s="175">
        <f aca="true" t="shared" si="44" ref="AS24:AS33">AZ24+BG24+BN24+BU24</f>
        <v>0</v>
      </c>
      <c r="AT24" s="175">
        <f aca="true" t="shared" si="45" ref="AT24:AT33">BA24+BH24+BO24+BV24</f>
        <v>0</v>
      </c>
      <c r="AU24" s="174">
        <v>0</v>
      </c>
      <c r="AV24" s="175">
        <f>'12'!K22</f>
        <v>0.9100000000000001</v>
      </c>
      <c r="AW24" s="175">
        <v>0</v>
      </c>
      <c r="AX24" s="175">
        <v>0</v>
      </c>
      <c r="AY24" s="175">
        <v>0</v>
      </c>
      <c r="AZ24" s="175">
        <v>0</v>
      </c>
      <c r="BA24" s="175">
        <v>0</v>
      </c>
      <c r="BB24" s="174">
        <v>0</v>
      </c>
      <c r="BC24" s="175">
        <f>'12'!M22</f>
        <v>1.1391666666666667</v>
      </c>
      <c r="BD24" s="175">
        <v>0</v>
      </c>
      <c r="BE24" s="175">
        <v>0</v>
      </c>
      <c r="BF24" s="175">
        <v>0</v>
      </c>
      <c r="BG24" s="175">
        <v>0</v>
      </c>
      <c r="BH24" s="175">
        <v>0</v>
      </c>
      <c r="BI24" s="174">
        <v>0</v>
      </c>
      <c r="BJ24" s="175">
        <f>'12'!O22</f>
        <v>32.431666666666665</v>
      </c>
      <c r="BK24" s="175">
        <v>40</v>
      </c>
      <c r="BL24" s="175">
        <v>0</v>
      </c>
      <c r="BM24" s="175">
        <v>0</v>
      </c>
      <c r="BN24" s="175">
        <v>0</v>
      </c>
      <c r="BO24" s="175">
        <v>0</v>
      </c>
      <c r="BP24" s="174">
        <v>0</v>
      </c>
      <c r="BQ24" s="175">
        <f>'12'!Q22</f>
        <v>0</v>
      </c>
      <c r="BR24" s="175">
        <v>0</v>
      </c>
      <c r="BS24" s="175">
        <v>0</v>
      </c>
      <c r="BT24" s="175">
        <v>0</v>
      </c>
      <c r="BU24" s="175">
        <v>0</v>
      </c>
      <c r="BV24" s="175">
        <v>0</v>
      </c>
      <c r="BW24" s="174">
        <v>0</v>
      </c>
      <c r="BX24" s="174">
        <v>0</v>
      </c>
      <c r="BY24" s="174">
        <f>'12'!T22</f>
        <v>-11.393531073446326</v>
      </c>
      <c r="BZ24" s="174">
        <f>'12'!U22</f>
        <v>9.25769054178145</v>
      </c>
      <c r="CA24" s="131" t="s">
        <v>46</v>
      </c>
    </row>
    <row r="25" spans="1:79" ht="39" customHeight="1" outlineLevel="1">
      <c r="A25" s="120" t="s">
        <v>843</v>
      </c>
      <c r="B25" s="121" t="s">
        <v>735</v>
      </c>
      <c r="C25" s="128" t="s">
        <v>40</v>
      </c>
      <c r="D25" s="174">
        <f>'10'!D23/1.18</f>
        <v>23.252542372881358</v>
      </c>
      <c r="E25" s="174">
        <v>0</v>
      </c>
      <c r="F25" s="174">
        <f t="shared" si="10"/>
        <v>4.713559322033899</v>
      </c>
      <c r="G25" s="175">
        <f t="shared" si="36"/>
        <v>0</v>
      </c>
      <c r="H25" s="175">
        <f t="shared" si="37"/>
        <v>0</v>
      </c>
      <c r="I25" s="175">
        <f t="shared" si="38"/>
        <v>0</v>
      </c>
      <c r="J25" s="175">
        <f t="shared" si="39"/>
        <v>0</v>
      </c>
      <c r="K25" s="175">
        <f t="shared" si="40"/>
        <v>0</v>
      </c>
      <c r="L25" s="174">
        <v>0</v>
      </c>
      <c r="M25" s="175">
        <f>'12'!J23</f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4">
        <v>0</v>
      </c>
      <c r="T25" s="175">
        <f>'12'!L23</f>
        <v>1.4144067796610171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4">
        <v>0</v>
      </c>
      <c r="AA25" s="175">
        <f>'12'!N23</f>
        <v>1.4144067796610171</v>
      </c>
      <c r="AB25" s="175">
        <v>0</v>
      </c>
      <c r="AC25" s="175">
        <v>0</v>
      </c>
      <c r="AD25" s="175">
        <v>0</v>
      </c>
      <c r="AE25" s="175">
        <v>0</v>
      </c>
      <c r="AF25" s="175">
        <v>0</v>
      </c>
      <c r="AG25" s="174">
        <v>0</v>
      </c>
      <c r="AH25" s="175">
        <f>'12'!P23</f>
        <v>1.8847457627118647</v>
      </c>
      <c r="AI25" s="175">
        <v>0</v>
      </c>
      <c r="AJ25" s="175">
        <v>0</v>
      </c>
      <c r="AK25" s="175">
        <v>0</v>
      </c>
      <c r="AL25" s="175">
        <v>0</v>
      </c>
      <c r="AM25" s="175">
        <v>0</v>
      </c>
      <c r="AN25" s="174">
        <v>0</v>
      </c>
      <c r="AO25" s="175">
        <f t="shared" si="15"/>
        <v>0.145</v>
      </c>
      <c r="AP25" s="175">
        <f t="shared" si="41"/>
        <v>0</v>
      </c>
      <c r="AQ25" s="175">
        <f t="shared" si="42"/>
        <v>0</v>
      </c>
      <c r="AR25" s="175">
        <f t="shared" si="43"/>
        <v>0</v>
      </c>
      <c r="AS25" s="175">
        <f t="shared" si="44"/>
        <v>0</v>
      </c>
      <c r="AT25" s="175">
        <f t="shared" si="45"/>
        <v>0</v>
      </c>
      <c r="AU25" s="174">
        <v>0</v>
      </c>
      <c r="AV25" s="175">
        <f>'12'!K23</f>
        <v>0</v>
      </c>
      <c r="AW25" s="175">
        <v>0</v>
      </c>
      <c r="AX25" s="175">
        <v>0</v>
      </c>
      <c r="AY25" s="175">
        <v>0</v>
      </c>
      <c r="AZ25" s="175">
        <v>0</v>
      </c>
      <c r="BA25" s="175">
        <v>0</v>
      </c>
      <c r="BB25" s="174">
        <v>0</v>
      </c>
      <c r="BC25" s="175">
        <f>'12'!M23</f>
        <v>0.011666666666666667</v>
      </c>
      <c r="BD25" s="175">
        <v>0</v>
      </c>
      <c r="BE25" s="175">
        <v>0</v>
      </c>
      <c r="BF25" s="175">
        <v>0</v>
      </c>
      <c r="BG25" s="175">
        <v>0</v>
      </c>
      <c r="BH25" s="175">
        <v>0</v>
      </c>
      <c r="BI25" s="174">
        <v>0</v>
      </c>
      <c r="BJ25" s="175">
        <f>'12'!O23</f>
        <v>0.13333333333333333</v>
      </c>
      <c r="BK25" s="175">
        <v>0</v>
      </c>
      <c r="BL25" s="175">
        <v>0</v>
      </c>
      <c r="BM25" s="175">
        <v>0</v>
      </c>
      <c r="BN25" s="175">
        <v>0</v>
      </c>
      <c r="BO25" s="175">
        <v>0</v>
      </c>
      <c r="BP25" s="174">
        <v>0</v>
      </c>
      <c r="BQ25" s="175">
        <f>'12'!Q23</f>
        <v>0</v>
      </c>
      <c r="BR25" s="175">
        <v>0</v>
      </c>
      <c r="BS25" s="175">
        <v>0</v>
      </c>
      <c r="BT25" s="175">
        <v>0</v>
      </c>
      <c r="BU25" s="175">
        <v>0</v>
      </c>
      <c r="BV25" s="175">
        <v>0</v>
      </c>
      <c r="BW25" s="174">
        <v>0</v>
      </c>
      <c r="BX25" s="174">
        <v>0</v>
      </c>
      <c r="BY25" s="174">
        <f>'12'!T23</f>
        <v>1.2810734463276838</v>
      </c>
      <c r="BZ25" s="174">
        <f>'12'!U23</f>
        <v>0.8248452166966246</v>
      </c>
      <c r="CA25" s="131" t="s">
        <v>48</v>
      </c>
    </row>
    <row r="26" spans="1:79" ht="38.25">
      <c r="A26" s="118" t="s">
        <v>845</v>
      </c>
      <c r="B26" s="119" t="s">
        <v>37</v>
      </c>
      <c r="C26" s="127" t="s">
        <v>40</v>
      </c>
      <c r="D26" s="178">
        <f>D27</f>
        <v>41.15762711864407</v>
      </c>
      <c r="E26" s="178">
        <v>0</v>
      </c>
      <c r="F26" s="178">
        <f t="shared" si="10"/>
        <v>8.73220338983051</v>
      </c>
      <c r="G26" s="178">
        <f t="shared" si="36"/>
        <v>0</v>
      </c>
      <c r="H26" s="178">
        <f t="shared" si="37"/>
        <v>0</v>
      </c>
      <c r="I26" s="178">
        <f t="shared" si="38"/>
        <v>5.6499999999999995</v>
      </c>
      <c r="J26" s="178">
        <f t="shared" si="39"/>
        <v>0</v>
      </c>
      <c r="K26" s="178">
        <f t="shared" si="40"/>
        <v>0</v>
      </c>
      <c r="L26" s="178">
        <v>0</v>
      </c>
      <c r="M26" s="178">
        <f aca="true" t="shared" si="46" ref="M26:R26">M27</f>
        <v>0</v>
      </c>
      <c r="N26" s="178">
        <f t="shared" si="46"/>
        <v>0</v>
      </c>
      <c r="O26" s="178">
        <f t="shared" si="46"/>
        <v>0</v>
      </c>
      <c r="P26" s="178">
        <f t="shared" si="46"/>
        <v>0</v>
      </c>
      <c r="Q26" s="178">
        <f t="shared" si="46"/>
        <v>0</v>
      </c>
      <c r="R26" s="178">
        <f t="shared" si="46"/>
        <v>0</v>
      </c>
      <c r="S26" s="178">
        <v>0</v>
      </c>
      <c r="T26" s="178">
        <f aca="true" t="shared" si="47" ref="T26:Y26">T27</f>
        <v>2.619491525423729</v>
      </c>
      <c r="U26" s="178">
        <f t="shared" si="47"/>
        <v>0</v>
      </c>
      <c r="V26" s="178">
        <f t="shared" si="47"/>
        <v>0</v>
      </c>
      <c r="W26" s="178">
        <f t="shared" si="47"/>
        <v>0</v>
      </c>
      <c r="X26" s="178">
        <f t="shared" si="47"/>
        <v>0</v>
      </c>
      <c r="Y26" s="178">
        <f t="shared" si="47"/>
        <v>0</v>
      </c>
      <c r="Z26" s="178">
        <v>0</v>
      </c>
      <c r="AA26" s="178">
        <f aca="true" t="shared" si="48" ref="AA26:AF26">AA27</f>
        <v>2.619491525423729</v>
      </c>
      <c r="AB26" s="178">
        <f t="shared" si="48"/>
        <v>0</v>
      </c>
      <c r="AC26" s="178">
        <f t="shared" si="48"/>
        <v>0</v>
      </c>
      <c r="AD26" s="178">
        <f t="shared" si="48"/>
        <v>0</v>
      </c>
      <c r="AE26" s="178">
        <f t="shared" si="48"/>
        <v>0</v>
      </c>
      <c r="AF26" s="178">
        <f t="shared" si="48"/>
        <v>0</v>
      </c>
      <c r="AG26" s="178">
        <v>0</v>
      </c>
      <c r="AH26" s="178">
        <f aca="true" t="shared" si="49" ref="AH26:AM26">AH27</f>
        <v>3.4932203389830514</v>
      </c>
      <c r="AI26" s="178">
        <f t="shared" si="49"/>
        <v>0</v>
      </c>
      <c r="AJ26" s="178">
        <f t="shared" si="49"/>
        <v>0</v>
      </c>
      <c r="AK26" s="178">
        <f t="shared" si="49"/>
        <v>5.6499999999999995</v>
      </c>
      <c r="AL26" s="178">
        <f t="shared" si="49"/>
        <v>0</v>
      </c>
      <c r="AM26" s="178">
        <f t="shared" si="49"/>
        <v>0</v>
      </c>
      <c r="AN26" s="178">
        <v>0</v>
      </c>
      <c r="AO26" s="179">
        <f t="shared" si="15"/>
        <v>2.5476666666666667</v>
      </c>
      <c r="AP26" s="179">
        <f t="shared" si="41"/>
        <v>0</v>
      </c>
      <c r="AQ26" s="179">
        <f t="shared" si="42"/>
        <v>0</v>
      </c>
      <c r="AR26" s="179">
        <f t="shared" si="43"/>
        <v>9.463999999999999</v>
      </c>
      <c r="AS26" s="179">
        <f t="shared" si="44"/>
        <v>0</v>
      </c>
      <c r="AT26" s="179">
        <f t="shared" si="45"/>
        <v>0</v>
      </c>
      <c r="AU26" s="178">
        <v>0</v>
      </c>
      <c r="AV26" s="178">
        <f aca="true" t="shared" si="50" ref="AV26:BA26">AV27</f>
        <v>0.8641666666666666</v>
      </c>
      <c r="AW26" s="178">
        <f t="shared" si="50"/>
        <v>0</v>
      </c>
      <c r="AX26" s="178">
        <f t="shared" si="50"/>
        <v>0</v>
      </c>
      <c r="AY26" s="178">
        <f t="shared" si="50"/>
        <v>0</v>
      </c>
      <c r="AZ26" s="178">
        <f t="shared" si="50"/>
        <v>0</v>
      </c>
      <c r="BA26" s="178">
        <f t="shared" si="50"/>
        <v>0</v>
      </c>
      <c r="BB26" s="178">
        <v>0</v>
      </c>
      <c r="BC26" s="178">
        <f aca="true" t="shared" si="51" ref="BC26:BH26">BC27</f>
        <v>0.6138333333333333</v>
      </c>
      <c r="BD26" s="178">
        <f t="shared" si="51"/>
        <v>0</v>
      </c>
      <c r="BE26" s="178">
        <f t="shared" si="51"/>
        <v>0</v>
      </c>
      <c r="BF26" s="178">
        <f t="shared" si="51"/>
        <v>0.094</v>
      </c>
      <c r="BG26" s="178">
        <f t="shared" si="51"/>
        <v>0</v>
      </c>
      <c r="BH26" s="178">
        <f t="shared" si="51"/>
        <v>0</v>
      </c>
      <c r="BI26" s="178">
        <v>0</v>
      </c>
      <c r="BJ26" s="178">
        <f aca="true" t="shared" si="52" ref="BJ26:BO26">BJ27</f>
        <v>1.0696666666666668</v>
      </c>
      <c r="BK26" s="178">
        <f t="shared" si="52"/>
        <v>0</v>
      </c>
      <c r="BL26" s="178">
        <f t="shared" si="52"/>
        <v>0</v>
      </c>
      <c r="BM26" s="178">
        <f t="shared" si="52"/>
        <v>9.37</v>
      </c>
      <c r="BN26" s="178">
        <f t="shared" si="52"/>
        <v>0</v>
      </c>
      <c r="BO26" s="178">
        <f t="shared" si="52"/>
        <v>0</v>
      </c>
      <c r="BP26" s="178">
        <v>0</v>
      </c>
      <c r="BQ26" s="178">
        <f aca="true" t="shared" si="53" ref="BQ26:BV26">BQ27</f>
        <v>0</v>
      </c>
      <c r="BR26" s="178">
        <f t="shared" si="53"/>
        <v>0</v>
      </c>
      <c r="BS26" s="178">
        <f t="shared" si="53"/>
        <v>0</v>
      </c>
      <c r="BT26" s="178">
        <f t="shared" si="53"/>
        <v>0</v>
      </c>
      <c r="BU26" s="178">
        <f t="shared" si="53"/>
        <v>0</v>
      </c>
      <c r="BV26" s="178">
        <f t="shared" si="53"/>
        <v>0</v>
      </c>
      <c r="BW26" s="178">
        <v>0</v>
      </c>
      <c r="BX26" s="178">
        <v>0</v>
      </c>
      <c r="BY26" s="178">
        <f>BY27</f>
        <v>1.5498248587570622</v>
      </c>
      <c r="BZ26" s="178">
        <f>'12'!U24</f>
        <v>23.433300981343685</v>
      </c>
      <c r="CA26" s="137"/>
    </row>
    <row r="27" spans="1:79" ht="25.5">
      <c r="A27" s="134" t="s">
        <v>38</v>
      </c>
      <c r="B27" s="132" t="s">
        <v>39</v>
      </c>
      <c r="C27" s="133" t="s">
        <v>40</v>
      </c>
      <c r="D27" s="182">
        <f>D28+D29</f>
        <v>41.15762711864407</v>
      </c>
      <c r="E27" s="182">
        <v>0</v>
      </c>
      <c r="F27" s="182">
        <f t="shared" si="10"/>
        <v>8.73220338983051</v>
      </c>
      <c r="G27" s="182">
        <f t="shared" si="36"/>
        <v>0</v>
      </c>
      <c r="H27" s="182">
        <f t="shared" si="37"/>
        <v>0</v>
      </c>
      <c r="I27" s="182">
        <f t="shared" si="38"/>
        <v>5.6499999999999995</v>
      </c>
      <c r="J27" s="182">
        <f t="shared" si="39"/>
        <v>0</v>
      </c>
      <c r="K27" s="182">
        <f t="shared" si="40"/>
        <v>0</v>
      </c>
      <c r="L27" s="182">
        <v>0</v>
      </c>
      <c r="M27" s="182">
        <f aca="true" t="shared" si="54" ref="M27:R27">M28+M29</f>
        <v>0</v>
      </c>
      <c r="N27" s="182">
        <f t="shared" si="54"/>
        <v>0</v>
      </c>
      <c r="O27" s="182">
        <f t="shared" si="54"/>
        <v>0</v>
      </c>
      <c r="P27" s="182">
        <f t="shared" si="54"/>
        <v>0</v>
      </c>
      <c r="Q27" s="182">
        <f t="shared" si="54"/>
        <v>0</v>
      </c>
      <c r="R27" s="182">
        <f t="shared" si="54"/>
        <v>0</v>
      </c>
      <c r="S27" s="182">
        <v>0</v>
      </c>
      <c r="T27" s="182">
        <f aca="true" t="shared" si="55" ref="T27:Y27">T28+T29</f>
        <v>2.619491525423729</v>
      </c>
      <c r="U27" s="182">
        <f t="shared" si="55"/>
        <v>0</v>
      </c>
      <c r="V27" s="182">
        <f t="shared" si="55"/>
        <v>0</v>
      </c>
      <c r="W27" s="182">
        <f t="shared" si="55"/>
        <v>0</v>
      </c>
      <c r="X27" s="182">
        <f t="shared" si="55"/>
        <v>0</v>
      </c>
      <c r="Y27" s="182">
        <f t="shared" si="55"/>
        <v>0</v>
      </c>
      <c r="Z27" s="182">
        <v>0</v>
      </c>
      <c r="AA27" s="182">
        <f aca="true" t="shared" si="56" ref="AA27:AF27">AA28+AA29</f>
        <v>2.619491525423729</v>
      </c>
      <c r="AB27" s="182">
        <f t="shared" si="56"/>
        <v>0</v>
      </c>
      <c r="AC27" s="182">
        <f t="shared" si="56"/>
        <v>0</v>
      </c>
      <c r="AD27" s="182">
        <f t="shared" si="56"/>
        <v>0</v>
      </c>
      <c r="AE27" s="182">
        <f t="shared" si="56"/>
        <v>0</v>
      </c>
      <c r="AF27" s="182">
        <f t="shared" si="56"/>
        <v>0</v>
      </c>
      <c r="AG27" s="182">
        <v>0</v>
      </c>
      <c r="AH27" s="182">
        <f aca="true" t="shared" si="57" ref="AH27:AM27">AH28+AH29</f>
        <v>3.4932203389830514</v>
      </c>
      <c r="AI27" s="182">
        <f t="shared" si="57"/>
        <v>0</v>
      </c>
      <c r="AJ27" s="182">
        <f t="shared" si="57"/>
        <v>0</v>
      </c>
      <c r="AK27" s="182">
        <f t="shared" si="57"/>
        <v>5.6499999999999995</v>
      </c>
      <c r="AL27" s="182">
        <f t="shared" si="57"/>
        <v>0</v>
      </c>
      <c r="AM27" s="182">
        <f t="shared" si="57"/>
        <v>0</v>
      </c>
      <c r="AN27" s="182">
        <v>0</v>
      </c>
      <c r="AO27" s="183">
        <f t="shared" si="15"/>
        <v>2.5476666666666667</v>
      </c>
      <c r="AP27" s="183">
        <f t="shared" si="41"/>
        <v>0</v>
      </c>
      <c r="AQ27" s="183">
        <f t="shared" si="42"/>
        <v>0</v>
      </c>
      <c r="AR27" s="183">
        <f t="shared" si="43"/>
        <v>9.463999999999999</v>
      </c>
      <c r="AS27" s="183">
        <f t="shared" si="44"/>
        <v>0</v>
      </c>
      <c r="AT27" s="183">
        <f t="shared" si="45"/>
        <v>0</v>
      </c>
      <c r="AU27" s="182">
        <v>0</v>
      </c>
      <c r="AV27" s="182">
        <f aca="true" t="shared" si="58" ref="AV27:BA27">AV28+AV29</f>
        <v>0.8641666666666666</v>
      </c>
      <c r="AW27" s="182">
        <f t="shared" si="58"/>
        <v>0</v>
      </c>
      <c r="AX27" s="182">
        <f t="shared" si="58"/>
        <v>0</v>
      </c>
      <c r="AY27" s="182">
        <f t="shared" si="58"/>
        <v>0</v>
      </c>
      <c r="AZ27" s="182">
        <f t="shared" si="58"/>
        <v>0</v>
      </c>
      <c r="BA27" s="182">
        <f t="shared" si="58"/>
        <v>0</v>
      </c>
      <c r="BB27" s="182">
        <v>0</v>
      </c>
      <c r="BC27" s="182">
        <f aca="true" t="shared" si="59" ref="BC27:BH27">BC28+BC29</f>
        <v>0.6138333333333333</v>
      </c>
      <c r="BD27" s="182">
        <f t="shared" si="59"/>
        <v>0</v>
      </c>
      <c r="BE27" s="182">
        <f t="shared" si="59"/>
        <v>0</v>
      </c>
      <c r="BF27" s="182">
        <f t="shared" si="59"/>
        <v>0.094</v>
      </c>
      <c r="BG27" s="182">
        <f t="shared" si="59"/>
        <v>0</v>
      </c>
      <c r="BH27" s="182">
        <f t="shared" si="59"/>
        <v>0</v>
      </c>
      <c r="BI27" s="182">
        <v>0</v>
      </c>
      <c r="BJ27" s="182">
        <f aca="true" t="shared" si="60" ref="BJ27:BO27">BJ28+BJ29</f>
        <v>1.0696666666666668</v>
      </c>
      <c r="BK27" s="182">
        <f t="shared" si="60"/>
        <v>0</v>
      </c>
      <c r="BL27" s="182">
        <f t="shared" si="60"/>
        <v>0</v>
      </c>
      <c r="BM27" s="182">
        <f t="shared" si="60"/>
        <v>9.37</v>
      </c>
      <c r="BN27" s="182">
        <f t="shared" si="60"/>
        <v>0</v>
      </c>
      <c r="BO27" s="182">
        <f t="shared" si="60"/>
        <v>0</v>
      </c>
      <c r="BP27" s="182">
        <v>0</v>
      </c>
      <c r="BQ27" s="182">
        <f aca="true" t="shared" si="61" ref="BQ27:BV27">BQ28+BQ29</f>
        <v>0</v>
      </c>
      <c r="BR27" s="182">
        <f t="shared" si="61"/>
        <v>0</v>
      </c>
      <c r="BS27" s="182">
        <f t="shared" si="61"/>
        <v>0</v>
      </c>
      <c r="BT27" s="182">
        <f t="shared" si="61"/>
        <v>0</v>
      </c>
      <c r="BU27" s="182">
        <f t="shared" si="61"/>
        <v>0</v>
      </c>
      <c r="BV27" s="182">
        <f t="shared" si="61"/>
        <v>0</v>
      </c>
      <c r="BW27" s="182">
        <v>0</v>
      </c>
      <c r="BX27" s="182">
        <v>0</v>
      </c>
      <c r="BY27" s="182">
        <f>BY28+BY29</f>
        <v>1.5498248587570622</v>
      </c>
      <c r="BZ27" s="182">
        <f>'12'!U25</f>
        <v>23.433300981343685</v>
      </c>
      <c r="CA27" s="135"/>
    </row>
    <row r="28" spans="1:79" ht="41.25" customHeight="1" outlineLevel="1">
      <c r="A28" s="120" t="s">
        <v>38</v>
      </c>
      <c r="B28" s="121" t="s">
        <v>736</v>
      </c>
      <c r="C28" s="128" t="s">
        <v>40</v>
      </c>
      <c r="D28" s="174">
        <f>'10'!D26/1.18</f>
        <v>26.428813559322034</v>
      </c>
      <c r="E28" s="174">
        <v>0</v>
      </c>
      <c r="F28" s="174">
        <f t="shared" si="10"/>
        <v>4.76271186440678</v>
      </c>
      <c r="G28" s="175">
        <f t="shared" si="36"/>
        <v>0</v>
      </c>
      <c r="H28" s="175">
        <f t="shared" si="37"/>
        <v>0</v>
      </c>
      <c r="I28" s="175">
        <f t="shared" si="38"/>
        <v>0.85</v>
      </c>
      <c r="J28" s="175">
        <f t="shared" si="39"/>
        <v>0</v>
      </c>
      <c r="K28" s="175">
        <f t="shared" si="40"/>
        <v>0</v>
      </c>
      <c r="L28" s="174">
        <v>0</v>
      </c>
      <c r="M28" s="175">
        <f>'12'!J26</f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4">
        <v>0</v>
      </c>
      <c r="T28" s="175">
        <f>'12'!L26</f>
        <v>1.428813559322034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4">
        <v>0</v>
      </c>
      <c r="AA28" s="175">
        <f>'12'!N26</f>
        <v>1.428813559322034</v>
      </c>
      <c r="AB28" s="175">
        <v>0</v>
      </c>
      <c r="AC28" s="175">
        <v>0</v>
      </c>
      <c r="AD28" s="175">
        <v>0</v>
      </c>
      <c r="AE28" s="175">
        <v>0</v>
      </c>
      <c r="AF28" s="175">
        <v>0</v>
      </c>
      <c r="AG28" s="174">
        <v>0</v>
      </c>
      <c r="AH28" s="175">
        <f>'12'!P26</f>
        <v>1.9050847457627123</v>
      </c>
      <c r="AI28" s="175">
        <v>0</v>
      </c>
      <c r="AJ28" s="175">
        <v>0</v>
      </c>
      <c r="AK28" s="175">
        <v>0.85</v>
      </c>
      <c r="AL28" s="175">
        <v>0</v>
      </c>
      <c r="AM28" s="175">
        <v>0</v>
      </c>
      <c r="AN28" s="174">
        <v>0</v>
      </c>
      <c r="AO28" s="175">
        <f t="shared" si="15"/>
        <v>0.308</v>
      </c>
      <c r="AP28" s="175">
        <f t="shared" si="41"/>
        <v>0</v>
      </c>
      <c r="AQ28" s="175">
        <f t="shared" si="42"/>
        <v>0</v>
      </c>
      <c r="AR28" s="175">
        <f t="shared" si="43"/>
        <v>0</v>
      </c>
      <c r="AS28" s="175">
        <f t="shared" si="44"/>
        <v>0</v>
      </c>
      <c r="AT28" s="175">
        <f t="shared" si="45"/>
        <v>0</v>
      </c>
      <c r="AU28" s="174">
        <v>0</v>
      </c>
      <c r="AV28" s="175">
        <f>'12'!K26</f>
        <v>0</v>
      </c>
      <c r="AW28" s="175">
        <v>0</v>
      </c>
      <c r="AX28" s="175">
        <v>0</v>
      </c>
      <c r="AY28" s="175">
        <v>0</v>
      </c>
      <c r="AZ28" s="175">
        <v>0</v>
      </c>
      <c r="BA28" s="175">
        <v>0</v>
      </c>
      <c r="BB28" s="174">
        <v>0</v>
      </c>
      <c r="BC28" s="175">
        <f>'12'!M26</f>
        <v>0</v>
      </c>
      <c r="BD28" s="175">
        <v>0</v>
      </c>
      <c r="BE28" s="175">
        <v>0</v>
      </c>
      <c r="BF28" s="175">
        <v>0</v>
      </c>
      <c r="BG28" s="175">
        <v>0</v>
      </c>
      <c r="BH28" s="175">
        <v>0</v>
      </c>
      <c r="BI28" s="174">
        <v>0</v>
      </c>
      <c r="BJ28" s="175">
        <f>'12'!O26</f>
        <v>0.308</v>
      </c>
      <c r="BK28" s="175">
        <v>0</v>
      </c>
      <c r="BL28" s="175">
        <v>0</v>
      </c>
      <c r="BM28" s="175">
        <v>0</v>
      </c>
      <c r="BN28" s="175">
        <v>0</v>
      </c>
      <c r="BO28" s="175">
        <v>0</v>
      </c>
      <c r="BP28" s="174">
        <v>0</v>
      </c>
      <c r="BQ28" s="175">
        <f>'12'!Q26</f>
        <v>0</v>
      </c>
      <c r="BR28" s="175">
        <v>0</v>
      </c>
      <c r="BS28" s="175">
        <v>0</v>
      </c>
      <c r="BT28" s="175">
        <v>0</v>
      </c>
      <c r="BU28" s="175">
        <v>0</v>
      </c>
      <c r="BV28" s="175">
        <v>0</v>
      </c>
      <c r="BW28" s="174">
        <v>0</v>
      </c>
      <c r="BX28" s="174">
        <v>0</v>
      </c>
      <c r="BY28" s="174">
        <f>'12'!T26</f>
        <v>1.1208135593220339</v>
      </c>
      <c r="BZ28" s="174">
        <f>'12'!U26</f>
        <v>0</v>
      </c>
      <c r="CA28" s="131" t="s">
        <v>49</v>
      </c>
    </row>
    <row r="29" spans="1:79" ht="37.5" customHeight="1" outlineLevel="1">
      <c r="A29" s="120" t="s">
        <v>38</v>
      </c>
      <c r="B29" s="121" t="s">
        <v>737</v>
      </c>
      <c r="C29" s="128" t="s">
        <v>40</v>
      </c>
      <c r="D29" s="174">
        <f>'10'!D27/1.18</f>
        <v>14.728813559322035</v>
      </c>
      <c r="E29" s="174">
        <v>0</v>
      </c>
      <c r="F29" s="174">
        <f t="shared" si="10"/>
        <v>3.969491525423729</v>
      </c>
      <c r="G29" s="175">
        <f t="shared" si="36"/>
        <v>0</v>
      </c>
      <c r="H29" s="175">
        <f t="shared" si="37"/>
        <v>0</v>
      </c>
      <c r="I29" s="175">
        <f t="shared" si="38"/>
        <v>4.8</v>
      </c>
      <c r="J29" s="175">
        <f t="shared" si="39"/>
        <v>0</v>
      </c>
      <c r="K29" s="175">
        <f t="shared" si="40"/>
        <v>0</v>
      </c>
      <c r="L29" s="174">
        <v>0</v>
      </c>
      <c r="M29" s="175">
        <f>'12'!J27</f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4">
        <v>0</v>
      </c>
      <c r="T29" s="175">
        <f>'12'!L27</f>
        <v>1.190677966101695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4">
        <v>0</v>
      </c>
      <c r="AA29" s="175">
        <f>'12'!N27</f>
        <v>1.190677966101695</v>
      </c>
      <c r="AB29" s="175">
        <v>0</v>
      </c>
      <c r="AC29" s="175">
        <v>0</v>
      </c>
      <c r="AD29" s="175">
        <v>0</v>
      </c>
      <c r="AE29" s="175">
        <v>0</v>
      </c>
      <c r="AF29" s="175">
        <v>0</v>
      </c>
      <c r="AG29" s="174">
        <v>0</v>
      </c>
      <c r="AH29" s="175">
        <f>'12'!P27</f>
        <v>1.5881355932203391</v>
      </c>
      <c r="AI29" s="175">
        <v>0</v>
      </c>
      <c r="AJ29" s="175">
        <v>0</v>
      </c>
      <c r="AK29" s="175">
        <v>4.8</v>
      </c>
      <c r="AL29" s="175">
        <v>0</v>
      </c>
      <c r="AM29" s="175">
        <v>0</v>
      </c>
      <c r="AN29" s="174">
        <v>0</v>
      </c>
      <c r="AO29" s="175">
        <f t="shared" si="15"/>
        <v>2.2396666666666665</v>
      </c>
      <c r="AP29" s="175">
        <f t="shared" si="41"/>
        <v>0</v>
      </c>
      <c r="AQ29" s="175">
        <f t="shared" si="42"/>
        <v>0</v>
      </c>
      <c r="AR29" s="175">
        <f t="shared" si="43"/>
        <v>9.463999999999999</v>
      </c>
      <c r="AS29" s="175">
        <f t="shared" si="44"/>
        <v>0</v>
      </c>
      <c r="AT29" s="175">
        <f t="shared" si="45"/>
        <v>0</v>
      </c>
      <c r="AU29" s="174">
        <v>0</v>
      </c>
      <c r="AV29" s="175">
        <f>'12'!K27</f>
        <v>0.8641666666666666</v>
      </c>
      <c r="AW29" s="175">
        <v>0</v>
      </c>
      <c r="AX29" s="175">
        <v>0</v>
      </c>
      <c r="AY29" s="175">
        <v>0</v>
      </c>
      <c r="AZ29" s="175">
        <v>0</v>
      </c>
      <c r="BA29" s="175">
        <v>0</v>
      </c>
      <c r="BB29" s="174">
        <v>0</v>
      </c>
      <c r="BC29" s="175">
        <f>'12'!M27</f>
        <v>0.6138333333333333</v>
      </c>
      <c r="BD29" s="175">
        <v>0</v>
      </c>
      <c r="BE29" s="175">
        <v>0</v>
      </c>
      <c r="BF29" s="175">
        <v>0.094</v>
      </c>
      <c r="BG29" s="175">
        <v>0</v>
      </c>
      <c r="BH29" s="175">
        <v>0</v>
      </c>
      <c r="BI29" s="174">
        <v>0</v>
      </c>
      <c r="BJ29" s="175">
        <f>'12'!O27</f>
        <v>0.7616666666666667</v>
      </c>
      <c r="BK29" s="175">
        <v>0</v>
      </c>
      <c r="BL29" s="175">
        <v>0</v>
      </c>
      <c r="BM29" s="175">
        <v>9.37</v>
      </c>
      <c r="BN29" s="175">
        <v>0</v>
      </c>
      <c r="BO29" s="175">
        <v>0</v>
      </c>
      <c r="BP29" s="174">
        <v>0</v>
      </c>
      <c r="BQ29" s="175">
        <f>'12'!Q27</f>
        <v>0</v>
      </c>
      <c r="BR29" s="175">
        <v>0</v>
      </c>
      <c r="BS29" s="175">
        <v>0</v>
      </c>
      <c r="BT29" s="175">
        <v>0</v>
      </c>
      <c r="BU29" s="175">
        <v>0</v>
      </c>
      <c r="BV29" s="175">
        <v>0</v>
      </c>
      <c r="BW29" s="174">
        <v>0</v>
      </c>
      <c r="BX29" s="174">
        <v>0</v>
      </c>
      <c r="BY29" s="174">
        <f>'12'!T27</f>
        <v>0.42901129943502836</v>
      </c>
      <c r="BZ29" s="174">
        <f>'12'!U27</f>
        <v>51.5532621589561</v>
      </c>
      <c r="CA29" s="131" t="s">
        <v>50</v>
      </c>
    </row>
    <row r="30" spans="1:79" ht="38.25" outlineLevel="1">
      <c r="A30" s="118" t="s">
        <v>41</v>
      </c>
      <c r="B30" s="119" t="s">
        <v>42</v>
      </c>
      <c r="C30" s="127" t="s">
        <v>40</v>
      </c>
      <c r="D30" s="178">
        <f>D31</f>
        <v>25.98305084745763</v>
      </c>
      <c r="E30" s="178">
        <v>0</v>
      </c>
      <c r="F30" s="178">
        <f t="shared" si="10"/>
        <v>7.9381355932203395</v>
      </c>
      <c r="G30" s="178">
        <f t="shared" si="36"/>
        <v>0</v>
      </c>
      <c r="H30" s="178">
        <f t="shared" si="37"/>
        <v>0</v>
      </c>
      <c r="I30" s="178">
        <f t="shared" si="38"/>
        <v>0</v>
      </c>
      <c r="J30" s="178">
        <f t="shared" si="39"/>
        <v>0</v>
      </c>
      <c r="K30" s="178">
        <f t="shared" si="40"/>
        <v>0</v>
      </c>
      <c r="L30" s="178">
        <v>0</v>
      </c>
      <c r="M30" s="178">
        <f aca="true" t="shared" si="62" ref="M30:R30">M31</f>
        <v>1.290677966101695</v>
      </c>
      <c r="N30" s="178">
        <f t="shared" si="62"/>
        <v>0</v>
      </c>
      <c r="O30" s="178">
        <f t="shared" si="62"/>
        <v>0</v>
      </c>
      <c r="P30" s="178">
        <f t="shared" si="62"/>
        <v>0</v>
      </c>
      <c r="Q30" s="178">
        <f t="shared" si="62"/>
        <v>0</v>
      </c>
      <c r="R30" s="178">
        <f t="shared" si="62"/>
        <v>0</v>
      </c>
      <c r="S30" s="178">
        <v>0</v>
      </c>
      <c r="T30" s="178">
        <f aca="true" t="shared" si="63" ref="T30:Y30">T31</f>
        <v>2.38135593220339</v>
      </c>
      <c r="U30" s="178">
        <f t="shared" si="63"/>
        <v>0</v>
      </c>
      <c r="V30" s="178">
        <f t="shared" si="63"/>
        <v>0</v>
      </c>
      <c r="W30" s="178">
        <f t="shared" si="63"/>
        <v>0</v>
      </c>
      <c r="X30" s="178">
        <f t="shared" si="63"/>
        <v>0</v>
      </c>
      <c r="Y30" s="178">
        <f t="shared" si="63"/>
        <v>0</v>
      </c>
      <c r="Z30" s="178">
        <v>0</v>
      </c>
      <c r="AA30" s="178">
        <f aca="true" t="shared" si="64" ref="AA30:AF30">AA31</f>
        <v>2.3805084745762715</v>
      </c>
      <c r="AB30" s="178">
        <f t="shared" si="64"/>
        <v>0</v>
      </c>
      <c r="AC30" s="178">
        <f t="shared" si="64"/>
        <v>0</v>
      </c>
      <c r="AD30" s="178">
        <f t="shared" si="64"/>
        <v>0</v>
      </c>
      <c r="AE30" s="178">
        <f t="shared" si="64"/>
        <v>0</v>
      </c>
      <c r="AF30" s="178">
        <f t="shared" si="64"/>
        <v>0</v>
      </c>
      <c r="AG30" s="178">
        <v>0</v>
      </c>
      <c r="AH30" s="178">
        <f aca="true" t="shared" si="65" ref="AH30:AM30">AH31</f>
        <v>1.8855932203389831</v>
      </c>
      <c r="AI30" s="178">
        <f t="shared" si="65"/>
        <v>0</v>
      </c>
      <c r="AJ30" s="178">
        <f t="shared" si="65"/>
        <v>0</v>
      </c>
      <c r="AK30" s="178">
        <f t="shared" si="65"/>
        <v>0</v>
      </c>
      <c r="AL30" s="178">
        <f t="shared" si="65"/>
        <v>0</v>
      </c>
      <c r="AM30" s="178">
        <f t="shared" si="65"/>
        <v>0</v>
      </c>
      <c r="AN30" s="178">
        <v>0</v>
      </c>
      <c r="AO30" s="179">
        <f t="shared" si="15"/>
        <v>4.8646</v>
      </c>
      <c r="AP30" s="179">
        <f t="shared" si="41"/>
        <v>0</v>
      </c>
      <c r="AQ30" s="179">
        <f t="shared" si="42"/>
        <v>0</v>
      </c>
      <c r="AR30" s="179">
        <f t="shared" si="43"/>
        <v>0</v>
      </c>
      <c r="AS30" s="179">
        <f t="shared" si="44"/>
        <v>0</v>
      </c>
      <c r="AT30" s="179">
        <f t="shared" si="45"/>
        <v>0</v>
      </c>
      <c r="AU30" s="178">
        <v>0</v>
      </c>
      <c r="AV30" s="178">
        <f aca="true" t="shared" si="66" ref="AV30:BA30">AV31</f>
        <v>0.6666666666666667</v>
      </c>
      <c r="AW30" s="178">
        <f t="shared" si="66"/>
        <v>0</v>
      </c>
      <c r="AX30" s="178">
        <f t="shared" si="66"/>
        <v>0</v>
      </c>
      <c r="AY30" s="178">
        <f t="shared" si="66"/>
        <v>0</v>
      </c>
      <c r="AZ30" s="178">
        <f t="shared" si="66"/>
        <v>0</v>
      </c>
      <c r="BA30" s="178">
        <f t="shared" si="66"/>
        <v>0</v>
      </c>
      <c r="BB30" s="178">
        <v>0</v>
      </c>
      <c r="BC30" s="178">
        <f aca="true" t="shared" si="67" ref="BC30:BH30">BC31</f>
        <v>1.6221</v>
      </c>
      <c r="BD30" s="178">
        <f t="shared" si="67"/>
        <v>0</v>
      </c>
      <c r="BE30" s="178">
        <f t="shared" si="67"/>
        <v>0</v>
      </c>
      <c r="BF30" s="178">
        <f t="shared" si="67"/>
        <v>0</v>
      </c>
      <c r="BG30" s="178">
        <f t="shared" si="67"/>
        <v>0</v>
      </c>
      <c r="BH30" s="178">
        <f t="shared" si="67"/>
        <v>0</v>
      </c>
      <c r="BI30" s="178">
        <v>0</v>
      </c>
      <c r="BJ30" s="178">
        <f aca="true" t="shared" si="68" ref="BJ30:BO30">BJ31</f>
        <v>2.5758333333333336</v>
      </c>
      <c r="BK30" s="178">
        <f t="shared" si="68"/>
        <v>0</v>
      </c>
      <c r="BL30" s="178">
        <f t="shared" si="68"/>
        <v>0</v>
      </c>
      <c r="BM30" s="178">
        <f t="shared" si="68"/>
        <v>0</v>
      </c>
      <c r="BN30" s="178">
        <f t="shared" si="68"/>
        <v>0</v>
      </c>
      <c r="BO30" s="178">
        <f t="shared" si="68"/>
        <v>0</v>
      </c>
      <c r="BP30" s="178">
        <v>0</v>
      </c>
      <c r="BQ30" s="178">
        <f aca="true" t="shared" si="69" ref="BQ30:BV30">BQ31</f>
        <v>0</v>
      </c>
      <c r="BR30" s="178">
        <f t="shared" si="69"/>
        <v>0</v>
      </c>
      <c r="BS30" s="178">
        <f t="shared" si="69"/>
        <v>0</v>
      </c>
      <c r="BT30" s="178">
        <f t="shared" si="69"/>
        <v>0</v>
      </c>
      <c r="BU30" s="178">
        <f t="shared" si="69"/>
        <v>0</v>
      </c>
      <c r="BV30" s="178">
        <f t="shared" si="69"/>
        <v>0</v>
      </c>
      <c r="BW30" s="178">
        <v>0</v>
      </c>
      <c r="BX30" s="178">
        <v>0</v>
      </c>
      <c r="BY30" s="178">
        <f>BY31</f>
        <v>-0.19532485875706218</v>
      </c>
      <c r="BZ30" s="178">
        <f>'12'!U28</f>
        <v>68.11665480427045</v>
      </c>
      <c r="CA30" s="137"/>
    </row>
    <row r="31" spans="1:79" ht="38.25" outlineLevel="1">
      <c r="A31" s="134" t="s">
        <v>43</v>
      </c>
      <c r="B31" s="132" t="s">
        <v>44</v>
      </c>
      <c r="C31" s="133" t="s">
        <v>40</v>
      </c>
      <c r="D31" s="182">
        <f>D32+D33</f>
        <v>25.98305084745763</v>
      </c>
      <c r="E31" s="182">
        <v>0</v>
      </c>
      <c r="F31" s="182">
        <f t="shared" si="10"/>
        <v>7.9381355932203395</v>
      </c>
      <c r="G31" s="182">
        <f t="shared" si="36"/>
        <v>0</v>
      </c>
      <c r="H31" s="182">
        <f t="shared" si="37"/>
        <v>0</v>
      </c>
      <c r="I31" s="182">
        <f t="shared" si="38"/>
        <v>0</v>
      </c>
      <c r="J31" s="182">
        <f t="shared" si="39"/>
        <v>0</v>
      </c>
      <c r="K31" s="182">
        <f t="shared" si="40"/>
        <v>0</v>
      </c>
      <c r="L31" s="182">
        <v>0</v>
      </c>
      <c r="M31" s="182">
        <f aca="true" t="shared" si="70" ref="M31:R31">M32+M33</f>
        <v>1.290677966101695</v>
      </c>
      <c r="N31" s="182">
        <f t="shared" si="70"/>
        <v>0</v>
      </c>
      <c r="O31" s="182">
        <f t="shared" si="70"/>
        <v>0</v>
      </c>
      <c r="P31" s="182">
        <f t="shared" si="70"/>
        <v>0</v>
      </c>
      <c r="Q31" s="182">
        <f t="shared" si="70"/>
        <v>0</v>
      </c>
      <c r="R31" s="182">
        <f t="shared" si="70"/>
        <v>0</v>
      </c>
      <c r="S31" s="182">
        <v>0</v>
      </c>
      <c r="T31" s="182">
        <f aca="true" t="shared" si="71" ref="T31:Y31">T32+T33</f>
        <v>2.38135593220339</v>
      </c>
      <c r="U31" s="182">
        <f t="shared" si="71"/>
        <v>0</v>
      </c>
      <c r="V31" s="182">
        <f t="shared" si="71"/>
        <v>0</v>
      </c>
      <c r="W31" s="182">
        <f t="shared" si="71"/>
        <v>0</v>
      </c>
      <c r="X31" s="182">
        <f t="shared" si="71"/>
        <v>0</v>
      </c>
      <c r="Y31" s="182">
        <f t="shared" si="71"/>
        <v>0</v>
      </c>
      <c r="Z31" s="182">
        <v>0</v>
      </c>
      <c r="AA31" s="182">
        <f aca="true" t="shared" si="72" ref="AA31:AF31">AA32+AA33</f>
        <v>2.3805084745762715</v>
      </c>
      <c r="AB31" s="182">
        <f t="shared" si="72"/>
        <v>0</v>
      </c>
      <c r="AC31" s="182">
        <f t="shared" si="72"/>
        <v>0</v>
      </c>
      <c r="AD31" s="182">
        <f t="shared" si="72"/>
        <v>0</v>
      </c>
      <c r="AE31" s="182">
        <f t="shared" si="72"/>
        <v>0</v>
      </c>
      <c r="AF31" s="182">
        <f t="shared" si="72"/>
        <v>0</v>
      </c>
      <c r="AG31" s="182">
        <v>0</v>
      </c>
      <c r="AH31" s="182">
        <f aca="true" t="shared" si="73" ref="AH31:AM31">AH32+AH33</f>
        <v>1.8855932203389831</v>
      </c>
      <c r="AI31" s="182">
        <f t="shared" si="73"/>
        <v>0</v>
      </c>
      <c r="AJ31" s="182">
        <f t="shared" si="73"/>
        <v>0</v>
      </c>
      <c r="AK31" s="182">
        <f t="shared" si="73"/>
        <v>0</v>
      </c>
      <c r="AL31" s="182">
        <f t="shared" si="73"/>
        <v>0</v>
      </c>
      <c r="AM31" s="182">
        <f t="shared" si="73"/>
        <v>0</v>
      </c>
      <c r="AN31" s="182">
        <v>0</v>
      </c>
      <c r="AO31" s="183">
        <f t="shared" si="15"/>
        <v>4.8646</v>
      </c>
      <c r="AP31" s="183">
        <f t="shared" si="41"/>
        <v>0</v>
      </c>
      <c r="AQ31" s="183">
        <f t="shared" si="42"/>
        <v>0</v>
      </c>
      <c r="AR31" s="183">
        <f t="shared" si="43"/>
        <v>0</v>
      </c>
      <c r="AS31" s="183">
        <f t="shared" si="44"/>
        <v>0</v>
      </c>
      <c r="AT31" s="183">
        <f t="shared" si="45"/>
        <v>0</v>
      </c>
      <c r="AU31" s="182">
        <v>0</v>
      </c>
      <c r="AV31" s="182">
        <f aca="true" t="shared" si="74" ref="AV31:BA31">AV32+AV33</f>
        <v>0.6666666666666667</v>
      </c>
      <c r="AW31" s="182">
        <f t="shared" si="74"/>
        <v>0</v>
      </c>
      <c r="AX31" s="182">
        <f t="shared" si="74"/>
        <v>0</v>
      </c>
      <c r="AY31" s="182">
        <f t="shared" si="74"/>
        <v>0</v>
      </c>
      <c r="AZ31" s="182">
        <f t="shared" si="74"/>
        <v>0</v>
      </c>
      <c r="BA31" s="182">
        <f t="shared" si="74"/>
        <v>0</v>
      </c>
      <c r="BB31" s="182">
        <v>0</v>
      </c>
      <c r="BC31" s="182">
        <f aca="true" t="shared" si="75" ref="BC31:BH31">BC32+BC33</f>
        <v>1.6221</v>
      </c>
      <c r="BD31" s="182">
        <f t="shared" si="75"/>
        <v>0</v>
      </c>
      <c r="BE31" s="182">
        <f t="shared" si="75"/>
        <v>0</v>
      </c>
      <c r="BF31" s="182">
        <f t="shared" si="75"/>
        <v>0</v>
      </c>
      <c r="BG31" s="182">
        <f t="shared" si="75"/>
        <v>0</v>
      </c>
      <c r="BH31" s="182">
        <f t="shared" si="75"/>
        <v>0</v>
      </c>
      <c r="BI31" s="182">
        <v>0</v>
      </c>
      <c r="BJ31" s="182">
        <f aca="true" t="shared" si="76" ref="BJ31:BO31">BJ32+BJ33</f>
        <v>2.5758333333333336</v>
      </c>
      <c r="BK31" s="182">
        <f t="shared" si="76"/>
        <v>0</v>
      </c>
      <c r="BL31" s="182">
        <f t="shared" si="76"/>
        <v>0</v>
      </c>
      <c r="BM31" s="182">
        <f t="shared" si="76"/>
        <v>0</v>
      </c>
      <c r="BN31" s="182">
        <f t="shared" si="76"/>
        <v>0</v>
      </c>
      <c r="BO31" s="182">
        <f t="shared" si="76"/>
        <v>0</v>
      </c>
      <c r="BP31" s="182">
        <v>0</v>
      </c>
      <c r="BQ31" s="182">
        <f aca="true" t="shared" si="77" ref="BQ31:BV31">BQ32+BQ33</f>
        <v>0</v>
      </c>
      <c r="BR31" s="182">
        <f t="shared" si="77"/>
        <v>0</v>
      </c>
      <c r="BS31" s="182">
        <f t="shared" si="77"/>
        <v>0</v>
      </c>
      <c r="BT31" s="182">
        <f t="shared" si="77"/>
        <v>0</v>
      </c>
      <c r="BU31" s="182">
        <f t="shared" si="77"/>
        <v>0</v>
      </c>
      <c r="BV31" s="182">
        <f t="shared" si="77"/>
        <v>0</v>
      </c>
      <c r="BW31" s="182">
        <v>0</v>
      </c>
      <c r="BX31" s="182">
        <v>0</v>
      </c>
      <c r="BY31" s="182">
        <f>BY32+BY33</f>
        <v>-0.19532485875706218</v>
      </c>
      <c r="BZ31" s="182">
        <f>'12'!U29</f>
        <v>68.11665480427045</v>
      </c>
      <c r="CA31" s="129"/>
    </row>
    <row r="32" spans="1:79" ht="38.25" customHeight="1" outlineLevel="1">
      <c r="A32" s="120" t="s">
        <v>43</v>
      </c>
      <c r="B32" s="121" t="s">
        <v>738</v>
      </c>
      <c r="C32" s="128" t="s">
        <v>40</v>
      </c>
      <c r="D32" s="174">
        <f>'10'!D30/1.18</f>
        <v>14.173728813559324</v>
      </c>
      <c r="E32" s="174">
        <v>0</v>
      </c>
      <c r="F32" s="174">
        <f t="shared" si="10"/>
        <v>4.961016949152542</v>
      </c>
      <c r="G32" s="175">
        <f t="shared" si="36"/>
        <v>0</v>
      </c>
      <c r="H32" s="175">
        <f t="shared" si="37"/>
        <v>0</v>
      </c>
      <c r="I32" s="175">
        <f t="shared" si="38"/>
        <v>0</v>
      </c>
      <c r="J32" s="175">
        <f t="shared" si="39"/>
        <v>0</v>
      </c>
      <c r="K32" s="175">
        <f t="shared" si="40"/>
        <v>0</v>
      </c>
      <c r="L32" s="174">
        <v>0</v>
      </c>
      <c r="M32" s="175">
        <f>'12'!J30</f>
        <v>0.9923728813559323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4">
        <v>0</v>
      </c>
      <c r="T32" s="175">
        <f>'12'!L30</f>
        <v>1.488135593220339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4">
        <v>0</v>
      </c>
      <c r="AA32" s="175">
        <f>'12'!N30</f>
        <v>1.488135593220339</v>
      </c>
      <c r="AB32" s="175">
        <v>0</v>
      </c>
      <c r="AC32" s="175">
        <v>0</v>
      </c>
      <c r="AD32" s="175">
        <v>0</v>
      </c>
      <c r="AE32" s="175">
        <v>0</v>
      </c>
      <c r="AF32" s="175">
        <v>0</v>
      </c>
      <c r="AG32" s="174">
        <v>0</v>
      </c>
      <c r="AH32" s="175">
        <f>'12'!P30</f>
        <v>0.9923728813559323</v>
      </c>
      <c r="AI32" s="175">
        <v>0</v>
      </c>
      <c r="AJ32" s="175">
        <v>0</v>
      </c>
      <c r="AK32" s="175">
        <v>0</v>
      </c>
      <c r="AL32" s="175">
        <v>0</v>
      </c>
      <c r="AM32" s="175">
        <v>0</v>
      </c>
      <c r="AN32" s="174">
        <v>0</v>
      </c>
      <c r="AO32" s="175">
        <f t="shared" si="15"/>
        <v>1.9014666666666669</v>
      </c>
      <c r="AP32" s="175">
        <f t="shared" si="41"/>
        <v>0</v>
      </c>
      <c r="AQ32" s="175">
        <f t="shared" si="42"/>
        <v>0</v>
      </c>
      <c r="AR32" s="175">
        <f t="shared" si="43"/>
        <v>0</v>
      </c>
      <c r="AS32" s="175">
        <f t="shared" si="44"/>
        <v>0</v>
      </c>
      <c r="AT32" s="175">
        <f t="shared" si="45"/>
        <v>0</v>
      </c>
      <c r="AU32" s="174">
        <v>0</v>
      </c>
      <c r="AV32" s="175">
        <f>'12'!K30</f>
        <v>0.42750000000000005</v>
      </c>
      <c r="AW32" s="175">
        <v>0</v>
      </c>
      <c r="AX32" s="175">
        <v>0</v>
      </c>
      <c r="AY32" s="175">
        <v>0</v>
      </c>
      <c r="AZ32" s="175">
        <v>0</v>
      </c>
      <c r="BA32" s="175">
        <v>0</v>
      </c>
      <c r="BB32" s="174">
        <v>0</v>
      </c>
      <c r="BC32" s="175">
        <f>'12'!M30</f>
        <v>0.3514666666666667</v>
      </c>
      <c r="BD32" s="175">
        <v>0</v>
      </c>
      <c r="BE32" s="175">
        <v>0</v>
      </c>
      <c r="BF32" s="175">
        <v>0</v>
      </c>
      <c r="BG32" s="175">
        <v>0</v>
      </c>
      <c r="BH32" s="175">
        <v>0</v>
      </c>
      <c r="BI32" s="174">
        <v>0</v>
      </c>
      <c r="BJ32" s="175">
        <f>'12'!O30</f>
        <v>1.1225</v>
      </c>
      <c r="BK32" s="175">
        <v>0</v>
      </c>
      <c r="BL32" s="175">
        <v>0</v>
      </c>
      <c r="BM32" s="175">
        <v>0</v>
      </c>
      <c r="BN32" s="175">
        <v>0</v>
      </c>
      <c r="BO32" s="175">
        <v>0</v>
      </c>
      <c r="BP32" s="174">
        <v>0</v>
      </c>
      <c r="BQ32" s="175">
        <f>'12'!Q30</f>
        <v>0</v>
      </c>
      <c r="BR32" s="175">
        <v>0</v>
      </c>
      <c r="BS32" s="175">
        <v>0</v>
      </c>
      <c r="BT32" s="175">
        <v>0</v>
      </c>
      <c r="BU32" s="175">
        <v>0</v>
      </c>
      <c r="BV32" s="175">
        <v>0</v>
      </c>
      <c r="BW32" s="174">
        <v>0</v>
      </c>
      <c r="BX32" s="174">
        <v>0</v>
      </c>
      <c r="BY32" s="174">
        <f>'12'!T30</f>
        <v>0.365635593220339</v>
      </c>
      <c r="BZ32" s="174">
        <f>'12'!U30</f>
        <v>23.617919514047077</v>
      </c>
      <c r="CA32" s="131" t="s">
        <v>48</v>
      </c>
    </row>
    <row r="33" spans="1:79" ht="25.5" outlineLevel="1">
      <c r="A33" s="120" t="s">
        <v>43</v>
      </c>
      <c r="B33" s="121" t="s">
        <v>739</v>
      </c>
      <c r="C33" s="128" t="s">
        <v>40</v>
      </c>
      <c r="D33" s="174">
        <f>'10'!D31/1.18</f>
        <v>11.809322033898306</v>
      </c>
      <c r="E33" s="174">
        <v>0</v>
      </c>
      <c r="F33" s="174">
        <f t="shared" si="10"/>
        <v>2.977118644067797</v>
      </c>
      <c r="G33" s="175">
        <f t="shared" si="36"/>
        <v>0</v>
      </c>
      <c r="H33" s="175">
        <f t="shared" si="37"/>
        <v>0</v>
      </c>
      <c r="I33" s="175">
        <f t="shared" si="38"/>
        <v>0</v>
      </c>
      <c r="J33" s="175">
        <f t="shared" si="39"/>
        <v>0</v>
      </c>
      <c r="K33" s="175">
        <f t="shared" si="40"/>
        <v>0</v>
      </c>
      <c r="L33" s="174">
        <v>0</v>
      </c>
      <c r="M33" s="175">
        <f>'12'!J31</f>
        <v>0.2983050847457627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4">
        <v>0</v>
      </c>
      <c r="T33" s="175">
        <f>'12'!L31</f>
        <v>0.893220338983051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4">
        <v>0</v>
      </c>
      <c r="AA33" s="175">
        <f>'12'!N31</f>
        <v>0.8923728813559322</v>
      </c>
      <c r="AB33" s="175">
        <v>0</v>
      </c>
      <c r="AC33" s="175">
        <v>0</v>
      </c>
      <c r="AD33" s="175">
        <v>0</v>
      </c>
      <c r="AE33" s="175">
        <v>0</v>
      </c>
      <c r="AF33" s="175">
        <v>0</v>
      </c>
      <c r="AG33" s="174">
        <v>0</v>
      </c>
      <c r="AH33" s="175">
        <f>'12'!P31</f>
        <v>0.893220338983051</v>
      </c>
      <c r="AI33" s="175">
        <v>0</v>
      </c>
      <c r="AJ33" s="175">
        <v>0</v>
      </c>
      <c r="AK33" s="175">
        <v>0</v>
      </c>
      <c r="AL33" s="175">
        <v>0</v>
      </c>
      <c r="AM33" s="175">
        <v>0</v>
      </c>
      <c r="AN33" s="174">
        <v>0</v>
      </c>
      <c r="AO33" s="175">
        <f t="shared" si="15"/>
        <v>2.9631333333333334</v>
      </c>
      <c r="AP33" s="175">
        <f t="shared" si="41"/>
        <v>0</v>
      </c>
      <c r="AQ33" s="175">
        <f t="shared" si="42"/>
        <v>0</v>
      </c>
      <c r="AR33" s="175">
        <f t="shared" si="43"/>
        <v>0</v>
      </c>
      <c r="AS33" s="175">
        <f t="shared" si="44"/>
        <v>0</v>
      </c>
      <c r="AT33" s="175">
        <f t="shared" si="45"/>
        <v>0</v>
      </c>
      <c r="AU33" s="174">
        <v>0</v>
      </c>
      <c r="AV33" s="175">
        <f>'12'!K31</f>
        <v>0.23916666666666667</v>
      </c>
      <c r="AW33" s="175">
        <v>0</v>
      </c>
      <c r="AX33" s="175">
        <v>0</v>
      </c>
      <c r="AY33" s="175">
        <v>0</v>
      </c>
      <c r="AZ33" s="175">
        <v>0</v>
      </c>
      <c r="BA33" s="175">
        <v>0</v>
      </c>
      <c r="BB33" s="174">
        <v>0</v>
      </c>
      <c r="BC33" s="175">
        <f>'12'!M31</f>
        <v>1.2706333333333333</v>
      </c>
      <c r="BD33" s="175">
        <v>0</v>
      </c>
      <c r="BE33" s="175">
        <v>0</v>
      </c>
      <c r="BF33" s="175">
        <v>0</v>
      </c>
      <c r="BG33" s="175">
        <v>0</v>
      </c>
      <c r="BH33" s="175">
        <v>0</v>
      </c>
      <c r="BI33" s="174">
        <v>0</v>
      </c>
      <c r="BJ33" s="175">
        <f>'12'!O31</f>
        <v>1.4533333333333334</v>
      </c>
      <c r="BK33" s="175">
        <v>0</v>
      </c>
      <c r="BL33" s="175">
        <v>0</v>
      </c>
      <c r="BM33" s="175">
        <v>0</v>
      </c>
      <c r="BN33" s="175">
        <v>0</v>
      </c>
      <c r="BO33" s="175">
        <v>0</v>
      </c>
      <c r="BP33" s="174">
        <v>0</v>
      </c>
      <c r="BQ33" s="175">
        <f>'12'!Q31</f>
        <v>0</v>
      </c>
      <c r="BR33" s="175">
        <v>0</v>
      </c>
      <c r="BS33" s="175">
        <v>0</v>
      </c>
      <c r="BT33" s="175">
        <v>0</v>
      </c>
      <c r="BU33" s="175">
        <v>0</v>
      </c>
      <c r="BV33" s="175">
        <v>0</v>
      </c>
      <c r="BW33" s="174">
        <v>0</v>
      </c>
      <c r="BX33" s="174">
        <v>0</v>
      </c>
      <c r="BY33" s="174">
        <f>'12'!T31</f>
        <v>-0.5609604519774012</v>
      </c>
      <c r="BZ33" s="174">
        <f>'12'!U31</f>
        <v>142.25306767868435</v>
      </c>
      <c r="CA33" s="131" t="s">
        <v>51</v>
      </c>
    </row>
    <row r="34" spans="1:79" ht="25.5" outlineLevel="1">
      <c r="A34" s="122" t="s">
        <v>814</v>
      </c>
      <c r="B34" s="117" t="s">
        <v>45</v>
      </c>
      <c r="C34" s="126" t="s">
        <v>40</v>
      </c>
      <c r="D34" s="180">
        <f>D35</f>
        <v>29.661016949152543</v>
      </c>
      <c r="E34" s="180">
        <v>0</v>
      </c>
      <c r="F34" s="180">
        <f t="shared" si="10"/>
        <v>0</v>
      </c>
      <c r="G34" s="180">
        <f t="shared" si="36"/>
        <v>0</v>
      </c>
      <c r="H34" s="180">
        <f t="shared" si="37"/>
        <v>0</v>
      </c>
      <c r="I34" s="180">
        <f t="shared" si="38"/>
        <v>0</v>
      </c>
      <c r="J34" s="180">
        <f t="shared" si="39"/>
        <v>0</v>
      </c>
      <c r="K34" s="180">
        <f t="shared" si="40"/>
        <v>0</v>
      </c>
      <c r="L34" s="180">
        <v>0</v>
      </c>
      <c r="M34" s="180">
        <f aca="true" t="shared" si="78" ref="M34:R34">M35</f>
        <v>0</v>
      </c>
      <c r="N34" s="180">
        <f t="shared" si="78"/>
        <v>0</v>
      </c>
      <c r="O34" s="180">
        <f t="shared" si="78"/>
        <v>0</v>
      </c>
      <c r="P34" s="180">
        <f t="shared" si="78"/>
        <v>0</v>
      </c>
      <c r="Q34" s="180">
        <f t="shared" si="78"/>
        <v>0</v>
      </c>
      <c r="R34" s="180">
        <f t="shared" si="78"/>
        <v>0</v>
      </c>
      <c r="S34" s="180">
        <v>0</v>
      </c>
      <c r="T34" s="180">
        <f aca="true" t="shared" si="79" ref="T34:Y34">T35</f>
        <v>0</v>
      </c>
      <c r="U34" s="180">
        <f t="shared" si="79"/>
        <v>0</v>
      </c>
      <c r="V34" s="180">
        <f t="shared" si="79"/>
        <v>0</v>
      </c>
      <c r="W34" s="180">
        <f t="shared" si="79"/>
        <v>0</v>
      </c>
      <c r="X34" s="180">
        <f t="shared" si="79"/>
        <v>0</v>
      </c>
      <c r="Y34" s="180">
        <f t="shared" si="79"/>
        <v>0</v>
      </c>
      <c r="Z34" s="180">
        <v>0</v>
      </c>
      <c r="AA34" s="180">
        <f aca="true" t="shared" si="80" ref="AA34:AF34">AA35</f>
        <v>0</v>
      </c>
      <c r="AB34" s="180">
        <f t="shared" si="80"/>
        <v>0</v>
      </c>
      <c r="AC34" s="180">
        <f t="shared" si="80"/>
        <v>0</v>
      </c>
      <c r="AD34" s="180">
        <f t="shared" si="80"/>
        <v>0</v>
      </c>
      <c r="AE34" s="180">
        <f t="shared" si="80"/>
        <v>0</v>
      </c>
      <c r="AF34" s="180">
        <f t="shared" si="80"/>
        <v>0</v>
      </c>
      <c r="AG34" s="180">
        <v>0</v>
      </c>
      <c r="AH34" s="180">
        <f aca="true" t="shared" si="81" ref="AH34:AM34">AH35</f>
        <v>0</v>
      </c>
      <c r="AI34" s="180">
        <f t="shared" si="81"/>
        <v>0</v>
      </c>
      <c r="AJ34" s="180">
        <f t="shared" si="81"/>
        <v>0</v>
      </c>
      <c r="AK34" s="180">
        <f t="shared" si="81"/>
        <v>0</v>
      </c>
      <c r="AL34" s="180">
        <f t="shared" si="81"/>
        <v>0</v>
      </c>
      <c r="AM34" s="180">
        <f t="shared" si="81"/>
        <v>0</v>
      </c>
      <c r="AN34" s="180">
        <v>0</v>
      </c>
      <c r="AO34" s="181">
        <f t="shared" si="15"/>
        <v>0</v>
      </c>
      <c r="AP34" s="180">
        <f>AP35</f>
        <v>0</v>
      </c>
      <c r="AQ34" s="180">
        <f>AQ35</f>
        <v>0</v>
      </c>
      <c r="AR34" s="180">
        <f>AR35</f>
        <v>0</v>
      </c>
      <c r="AS34" s="180">
        <f>AS35</f>
        <v>0</v>
      </c>
      <c r="AT34" s="180">
        <f>AT35</f>
        <v>0</v>
      </c>
      <c r="AU34" s="180">
        <v>0</v>
      </c>
      <c r="AV34" s="180">
        <f aca="true" t="shared" si="82" ref="AV34:BA34">AV35</f>
        <v>0</v>
      </c>
      <c r="AW34" s="180">
        <f t="shared" si="82"/>
        <v>0</v>
      </c>
      <c r="AX34" s="180">
        <f t="shared" si="82"/>
        <v>0</v>
      </c>
      <c r="AY34" s="180">
        <f t="shared" si="82"/>
        <v>0</v>
      </c>
      <c r="AZ34" s="180">
        <f t="shared" si="82"/>
        <v>0</v>
      </c>
      <c r="BA34" s="180">
        <f t="shared" si="82"/>
        <v>0</v>
      </c>
      <c r="BB34" s="180">
        <v>0</v>
      </c>
      <c r="BC34" s="180">
        <f aca="true" t="shared" si="83" ref="BC34:BH34">BC35</f>
        <v>0</v>
      </c>
      <c r="BD34" s="180">
        <f t="shared" si="83"/>
        <v>0</v>
      </c>
      <c r="BE34" s="180">
        <f t="shared" si="83"/>
        <v>0</v>
      </c>
      <c r="BF34" s="180">
        <f t="shared" si="83"/>
        <v>0</v>
      </c>
      <c r="BG34" s="180">
        <f t="shared" si="83"/>
        <v>0</v>
      </c>
      <c r="BH34" s="180">
        <f t="shared" si="83"/>
        <v>0</v>
      </c>
      <c r="BI34" s="180">
        <v>0</v>
      </c>
      <c r="BJ34" s="180">
        <f aca="true" t="shared" si="84" ref="BJ34:BO34">BJ35</f>
        <v>0</v>
      </c>
      <c r="BK34" s="180">
        <f t="shared" si="84"/>
        <v>0</v>
      </c>
      <c r="BL34" s="180">
        <f t="shared" si="84"/>
        <v>0</v>
      </c>
      <c r="BM34" s="180">
        <f t="shared" si="84"/>
        <v>0</v>
      </c>
      <c r="BN34" s="180">
        <f t="shared" si="84"/>
        <v>0</v>
      </c>
      <c r="BO34" s="180">
        <f t="shared" si="84"/>
        <v>0</v>
      </c>
      <c r="BP34" s="180">
        <v>0</v>
      </c>
      <c r="BQ34" s="180">
        <f aca="true" t="shared" si="85" ref="BQ34:BV34">BQ35</f>
        <v>0</v>
      </c>
      <c r="BR34" s="180">
        <f t="shared" si="85"/>
        <v>0</v>
      </c>
      <c r="BS34" s="180">
        <f t="shared" si="85"/>
        <v>0</v>
      </c>
      <c r="BT34" s="180">
        <f t="shared" si="85"/>
        <v>0</v>
      </c>
      <c r="BU34" s="180">
        <f t="shared" si="85"/>
        <v>0</v>
      </c>
      <c r="BV34" s="180">
        <f t="shared" si="85"/>
        <v>0</v>
      </c>
      <c r="BW34" s="180">
        <v>0</v>
      </c>
      <c r="BX34" s="180">
        <v>0</v>
      </c>
      <c r="BY34" s="180">
        <v>0</v>
      </c>
      <c r="BZ34" s="180">
        <v>0</v>
      </c>
      <c r="CA34" s="181"/>
    </row>
    <row r="35" spans="1:79" ht="25.5" outlineLevel="1">
      <c r="A35" s="120" t="s">
        <v>814</v>
      </c>
      <c r="B35" s="121" t="s">
        <v>740</v>
      </c>
      <c r="C35" s="128" t="s">
        <v>40</v>
      </c>
      <c r="D35" s="174">
        <f>'10'!D33/1.18</f>
        <v>29.661016949152543</v>
      </c>
      <c r="E35" s="174">
        <v>0</v>
      </c>
      <c r="F35" s="174">
        <f t="shared" si="10"/>
        <v>0</v>
      </c>
      <c r="G35" s="175">
        <f t="shared" si="36"/>
        <v>0</v>
      </c>
      <c r="H35" s="175">
        <f t="shared" si="37"/>
        <v>0</v>
      </c>
      <c r="I35" s="175">
        <f t="shared" si="38"/>
        <v>0</v>
      </c>
      <c r="J35" s="175">
        <f t="shared" si="39"/>
        <v>0</v>
      </c>
      <c r="K35" s="175">
        <f t="shared" si="40"/>
        <v>0</v>
      </c>
      <c r="L35" s="174">
        <v>0</v>
      </c>
      <c r="M35" s="174">
        <v>0</v>
      </c>
      <c r="N35" s="175">
        <v>0</v>
      </c>
      <c r="O35" s="175">
        <v>0</v>
      </c>
      <c r="P35" s="175">
        <v>0</v>
      </c>
      <c r="Q35" s="175">
        <v>0</v>
      </c>
      <c r="R35" s="175">
        <v>0</v>
      </c>
      <c r="S35" s="174">
        <v>0</v>
      </c>
      <c r="T35" s="175">
        <v>0</v>
      </c>
      <c r="U35" s="175">
        <v>0</v>
      </c>
      <c r="V35" s="175">
        <v>0</v>
      </c>
      <c r="W35" s="175">
        <v>0</v>
      </c>
      <c r="X35" s="175">
        <v>0</v>
      </c>
      <c r="Y35" s="175">
        <v>0</v>
      </c>
      <c r="Z35" s="174">
        <v>0</v>
      </c>
      <c r="AA35" s="175">
        <v>0</v>
      </c>
      <c r="AB35" s="175">
        <v>0</v>
      </c>
      <c r="AC35" s="175">
        <v>0</v>
      </c>
      <c r="AD35" s="175">
        <v>0</v>
      </c>
      <c r="AE35" s="175">
        <v>0</v>
      </c>
      <c r="AF35" s="175">
        <v>0</v>
      </c>
      <c r="AG35" s="174">
        <v>0</v>
      </c>
      <c r="AH35" s="175">
        <v>0</v>
      </c>
      <c r="AI35" s="175">
        <v>0</v>
      </c>
      <c r="AJ35" s="175">
        <v>0</v>
      </c>
      <c r="AK35" s="175">
        <v>0</v>
      </c>
      <c r="AL35" s="175">
        <v>0</v>
      </c>
      <c r="AM35" s="175">
        <v>0</v>
      </c>
      <c r="AN35" s="174">
        <v>0</v>
      </c>
      <c r="AO35" s="175">
        <f t="shared" si="15"/>
        <v>0</v>
      </c>
      <c r="AP35" s="175">
        <f>AW35+BD35+BK35+BR35</f>
        <v>0</v>
      </c>
      <c r="AQ35" s="175">
        <f>AX35+BE35+BL35+BS35</f>
        <v>0</v>
      </c>
      <c r="AR35" s="175">
        <f>AY35+BF35+BM35+BT35</f>
        <v>0</v>
      </c>
      <c r="AS35" s="175">
        <f>AZ35+BG35+BN35+BU35</f>
        <v>0</v>
      </c>
      <c r="AT35" s="175">
        <f>BA35+BH35+BO35+BV35</f>
        <v>0</v>
      </c>
      <c r="AU35" s="174">
        <v>0</v>
      </c>
      <c r="AV35" s="175">
        <v>0</v>
      </c>
      <c r="AW35" s="175">
        <v>0</v>
      </c>
      <c r="AX35" s="175">
        <v>0</v>
      </c>
      <c r="AY35" s="175">
        <v>0</v>
      </c>
      <c r="AZ35" s="175">
        <v>0</v>
      </c>
      <c r="BA35" s="175">
        <v>0</v>
      </c>
      <c r="BB35" s="174">
        <v>0</v>
      </c>
      <c r="BC35" s="175">
        <v>0</v>
      </c>
      <c r="BD35" s="175">
        <v>0</v>
      </c>
      <c r="BE35" s="175">
        <v>0</v>
      </c>
      <c r="BF35" s="175">
        <v>0</v>
      </c>
      <c r="BG35" s="175">
        <v>0</v>
      </c>
      <c r="BH35" s="175">
        <v>0</v>
      </c>
      <c r="BI35" s="174">
        <v>0</v>
      </c>
      <c r="BJ35" s="175">
        <v>0</v>
      </c>
      <c r="BK35" s="175">
        <v>0</v>
      </c>
      <c r="BL35" s="175">
        <v>0</v>
      </c>
      <c r="BM35" s="175">
        <v>0</v>
      </c>
      <c r="BN35" s="175">
        <v>0</v>
      </c>
      <c r="BO35" s="175">
        <v>0</v>
      </c>
      <c r="BP35" s="174">
        <v>0</v>
      </c>
      <c r="BQ35" s="175">
        <v>0</v>
      </c>
      <c r="BR35" s="175">
        <v>0</v>
      </c>
      <c r="BS35" s="175">
        <v>0</v>
      </c>
      <c r="BT35" s="175">
        <v>0</v>
      </c>
      <c r="BU35" s="175">
        <v>0</v>
      </c>
      <c r="BV35" s="175">
        <v>0</v>
      </c>
      <c r="BW35" s="174">
        <v>0</v>
      </c>
      <c r="BX35" s="174">
        <v>0</v>
      </c>
      <c r="BY35" s="174">
        <v>0</v>
      </c>
      <c r="BZ35" s="174">
        <v>0</v>
      </c>
      <c r="CA35" s="175"/>
    </row>
  </sheetData>
  <sheetProtection/>
  <mergeCells count="42">
    <mergeCell ref="A1:AM1"/>
    <mergeCell ref="BY2:CA2"/>
    <mergeCell ref="A3:AM3"/>
    <mergeCell ref="O4:P4"/>
    <mergeCell ref="Q4:R4"/>
    <mergeCell ref="N6:Z6"/>
    <mergeCell ref="N7:Z7"/>
    <mergeCell ref="Q12:AF12"/>
    <mergeCell ref="A14:A18"/>
    <mergeCell ref="B14:B18"/>
    <mergeCell ref="C14:C18"/>
    <mergeCell ref="D14:D18"/>
    <mergeCell ref="E14:AM14"/>
    <mergeCell ref="Q11:AM11"/>
    <mergeCell ref="A11:P11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BP16:BV16"/>
    <mergeCell ref="F17:K17"/>
    <mergeCell ref="M17:R17"/>
    <mergeCell ref="T17:Y17"/>
    <mergeCell ref="AA17:AF17"/>
    <mergeCell ref="AH17:AM17"/>
    <mergeCell ref="AN16:AT16"/>
    <mergeCell ref="AU16:BA16"/>
    <mergeCell ref="BB16:BH16"/>
    <mergeCell ref="BI16:BO16"/>
    <mergeCell ref="BY17:BZ17"/>
    <mergeCell ref="AO17:AT17"/>
    <mergeCell ref="AV17:BA17"/>
    <mergeCell ref="BC17:BH17"/>
    <mergeCell ref="BJ17:BO17"/>
    <mergeCell ref="BQ17:BV17"/>
    <mergeCell ref="BW17:BX17"/>
  </mergeCells>
  <printOptions/>
  <pageMargins left="0.5905511811023623" right="0.1968503937007874" top="0.1968503937007874" bottom="0.1968503937007874" header="0.3937007874015748" footer="0.3937007874015748"/>
  <pageSetup fitToHeight="3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H34"/>
  <sheetViews>
    <sheetView zoomScalePageLayoutView="0" workbookViewId="0" topLeftCell="D1">
      <selection activeCell="Q8" sqref="Q8"/>
    </sheetView>
  </sheetViews>
  <sheetFormatPr defaultColWidth="9.140625" defaultRowHeight="12.75" outlineLevelRow="1"/>
  <cols>
    <col min="1" max="1" width="8.00390625" style="1" customWidth="1"/>
    <col min="2" max="2" width="44.8515625" style="1" customWidth="1"/>
    <col min="3" max="3" width="12.8515625" style="1" customWidth="1"/>
    <col min="4" max="4" width="25.00390625" style="1" customWidth="1"/>
    <col min="5" max="5" width="6.00390625" style="1" customWidth="1"/>
    <col min="6" max="24" width="4.7109375" style="1" customWidth="1"/>
    <col min="25" max="25" width="5.57421875" style="1" customWidth="1"/>
    <col min="26" max="34" width="4.7109375" style="1" customWidth="1"/>
    <col min="35" max="16384" width="9.140625" style="1" customWidth="1"/>
  </cols>
  <sheetData>
    <row r="1" spans="1:34" ht="39.75" customHeight="1">
      <c r="A1" s="278" t="s">
        <v>935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</row>
    <row r="2" spans="30:34" ht="24" customHeight="1">
      <c r="AD2" s="10"/>
      <c r="AE2" s="10"/>
      <c r="AF2" s="10"/>
      <c r="AG2" s="10"/>
      <c r="AH2" s="10"/>
    </row>
    <row r="3" spans="1:34" ht="15" customHeight="1">
      <c r="A3" s="331" t="s">
        <v>936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</row>
    <row r="4" spans="1:34" ht="15">
      <c r="A4" s="6"/>
      <c r="B4" s="6"/>
      <c r="C4" s="6"/>
      <c r="D4" s="6"/>
      <c r="E4" s="6"/>
      <c r="F4" s="6"/>
      <c r="G4" s="6"/>
      <c r="H4" s="6"/>
      <c r="I4" s="6"/>
      <c r="J4" s="7" t="s">
        <v>856</v>
      </c>
      <c r="K4" s="282" t="s">
        <v>176</v>
      </c>
      <c r="L4" s="282"/>
      <c r="M4" s="281" t="s">
        <v>869</v>
      </c>
      <c r="N4" s="281"/>
      <c r="O4" s="282" t="s">
        <v>100</v>
      </c>
      <c r="P4" s="282"/>
      <c r="Q4" s="6" t="s">
        <v>870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5">
      <c r="A6" s="6"/>
      <c r="B6" s="6"/>
      <c r="C6" s="6"/>
      <c r="D6" s="6"/>
      <c r="E6" s="6"/>
      <c r="F6" s="6"/>
      <c r="G6" s="6"/>
      <c r="H6" s="6"/>
      <c r="I6" s="6"/>
      <c r="J6" s="22" t="s">
        <v>741</v>
      </c>
      <c r="K6" s="283" t="s">
        <v>532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284" t="s">
        <v>742</v>
      </c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6"/>
      <c r="Z7" s="6"/>
      <c r="AA7" s="8"/>
      <c r="AB7" s="8"/>
      <c r="AC7" s="6"/>
      <c r="AD7" s="6"/>
      <c r="AE7" s="6"/>
      <c r="AF7" s="6"/>
      <c r="AG7" s="6"/>
      <c r="AH7" s="6"/>
    </row>
    <row r="8" spans="1:34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 t="s">
        <v>743</v>
      </c>
      <c r="O9" s="282" t="s">
        <v>100</v>
      </c>
      <c r="P9" s="282"/>
      <c r="Q9" s="6" t="s">
        <v>744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1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 t="s">
        <v>745</v>
      </c>
      <c r="M11" s="330" t="s">
        <v>533</v>
      </c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</row>
    <row r="12" spans="13:28" ht="12">
      <c r="M12" s="284" t="s">
        <v>746</v>
      </c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15"/>
    </row>
    <row r="13" spans="8:14" ht="11.25" customHeight="1">
      <c r="H13" s="19"/>
      <c r="I13" s="19"/>
      <c r="J13" s="19"/>
      <c r="K13" s="19"/>
      <c r="L13" s="19"/>
      <c r="M13" s="19"/>
      <c r="N13" s="19"/>
    </row>
    <row r="14" spans="1:34" ht="11.25">
      <c r="A14" s="269" t="s">
        <v>758</v>
      </c>
      <c r="B14" s="269" t="s">
        <v>759</v>
      </c>
      <c r="C14" s="269" t="s">
        <v>760</v>
      </c>
      <c r="D14" s="269" t="s">
        <v>937</v>
      </c>
      <c r="E14" s="325" t="s">
        <v>112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9"/>
    </row>
    <row r="15" spans="1:34" ht="11.25">
      <c r="A15" s="270"/>
      <c r="B15" s="270"/>
      <c r="C15" s="270"/>
      <c r="D15" s="270"/>
      <c r="E15" s="272" t="s">
        <v>747</v>
      </c>
      <c r="F15" s="286"/>
      <c r="G15" s="286"/>
      <c r="H15" s="286"/>
      <c r="I15" s="273"/>
      <c r="J15" s="272" t="s">
        <v>748</v>
      </c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73"/>
    </row>
    <row r="16" spans="1:34" ht="11.25">
      <c r="A16" s="270"/>
      <c r="B16" s="270"/>
      <c r="C16" s="270"/>
      <c r="D16" s="270"/>
      <c r="E16" s="272" t="s">
        <v>862</v>
      </c>
      <c r="F16" s="286"/>
      <c r="G16" s="286"/>
      <c r="H16" s="286"/>
      <c r="I16" s="273"/>
      <c r="J16" s="272" t="s">
        <v>862</v>
      </c>
      <c r="K16" s="286"/>
      <c r="L16" s="286"/>
      <c r="M16" s="286"/>
      <c r="N16" s="273"/>
      <c r="O16" s="272" t="s">
        <v>863</v>
      </c>
      <c r="P16" s="286"/>
      <c r="Q16" s="286"/>
      <c r="R16" s="286"/>
      <c r="S16" s="273"/>
      <c r="T16" s="272" t="s">
        <v>864</v>
      </c>
      <c r="U16" s="286"/>
      <c r="V16" s="286"/>
      <c r="W16" s="286"/>
      <c r="X16" s="273"/>
      <c r="Y16" s="272" t="s">
        <v>865</v>
      </c>
      <c r="Z16" s="286"/>
      <c r="AA16" s="286"/>
      <c r="AB16" s="286"/>
      <c r="AC16" s="273"/>
      <c r="AD16" s="272" t="s">
        <v>866</v>
      </c>
      <c r="AE16" s="286"/>
      <c r="AF16" s="286"/>
      <c r="AG16" s="286"/>
      <c r="AH16" s="273"/>
    </row>
    <row r="17" spans="1:34" ht="33">
      <c r="A17" s="270"/>
      <c r="B17" s="270"/>
      <c r="C17" s="270"/>
      <c r="D17" s="270"/>
      <c r="E17" s="16" t="s">
        <v>767</v>
      </c>
      <c r="F17" s="16" t="s">
        <v>768</v>
      </c>
      <c r="G17" s="16" t="s">
        <v>769</v>
      </c>
      <c r="H17" s="16" t="s">
        <v>770</v>
      </c>
      <c r="I17" s="16" t="s">
        <v>771</v>
      </c>
      <c r="J17" s="16" t="s">
        <v>767</v>
      </c>
      <c r="K17" s="16" t="s">
        <v>768</v>
      </c>
      <c r="L17" s="16" t="s">
        <v>769</v>
      </c>
      <c r="M17" s="16" t="s">
        <v>770</v>
      </c>
      <c r="N17" s="16" t="s">
        <v>771</v>
      </c>
      <c r="O17" s="16" t="s">
        <v>767</v>
      </c>
      <c r="P17" s="16" t="s">
        <v>768</v>
      </c>
      <c r="Q17" s="16" t="s">
        <v>769</v>
      </c>
      <c r="R17" s="16" t="s">
        <v>770</v>
      </c>
      <c r="S17" s="16" t="s">
        <v>771</v>
      </c>
      <c r="T17" s="16" t="s">
        <v>767</v>
      </c>
      <c r="U17" s="16" t="s">
        <v>768</v>
      </c>
      <c r="V17" s="16" t="s">
        <v>769</v>
      </c>
      <c r="W17" s="16" t="s">
        <v>770</v>
      </c>
      <c r="X17" s="16" t="s">
        <v>771</v>
      </c>
      <c r="Y17" s="16" t="s">
        <v>767</v>
      </c>
      <c r="Z17" s="16" t="s">
        <v>768</v>
      </c>
      <c r="AA17" s="16" t="s">
        <v>769</v>
      </c>
      <c r="AB17" s="16" t="s">
        <v>770</v>
      </c>
      <c r="AC17" s="16" t="s">
        <v>771</v>
      </c>
      <c r="AD17" s="16" t="s">
        <v>767</v>
      </c>
      <c r="AE17" s="16" t="s">
        <v>768</v>
      </c>
      <c r="AF17" s="16" t="s">
        <v>769</v>
      </c>
      <c r="AG17" s="16" t="s">
        <v>770</v>
      </c>
      <c r="AH17" s="16" t="s">
        <v>771</v>
      </c>
    </row>
    <row r="18" spans="1:34" ht="11.25">
      <c r="A18" s="3">
        <v>1</v>
      </c>
      <c r="B18" s="3">
        <v>2</v>
      </c>
      <c r="C18" s="3">
        <v>3</v>
      </c>
      <c r="D18" s="3">
        <v>4</v>
      </c>
      <c r="E18" s="3" t="s">
        <v>784</v>
      </c>
      <c r="F18" s="3" t="s">
        <v>785</v>
      </c>
      <c r="G18" s="3" t="s">
        <v>786</v>
      </c>
      <c r="H18" s="3" t="s">
        <v>787</v>
      </c>
      <c r="I18" s="3" t="s">
        <v>820</v>
      </c>
      <c r="J18" s="3" t="s">
        <v>788</v>
      </c>
      <c r="K18" s="3" t="s">
        <v>789</v>
      </c>
      <c r="L18" s="3" t="s">
        <v>790</v>
      </c>
      <c r="M18" s="3" t="s">
        <v>791</v>
      </c>
      <c r="N18" s="3" t="s">
        <v>828</v>
      </c>
      <c r="O18" s="3" t="s">
        <v>792</v>
      </c>
      <c r="P18" s="3" t="s">
        <v>793</v>
      </c>
      <c r="Q18" s="3" t="s">
        <v>794</v>
      </c>
      <c r="R18" s="3" t="s">
        <v>795</v>
      </c>
      <c r="S18" s="3" t="s">
        <v>834</v>
      </c>
      <c r="T18" s="3" t="s">
        <v>796</v>
      </c>
      <c r="U18" s="3" t="s">
        <v>797</v>
      </c>
      <c r="V18" s="3" t="s">
        <v>798</v>
      </c>
      <c r="W18" s="3" t="s">
        <v>799</v>
      </c>
      <c r="X18" s="3" t="s">
        <v>938</v>
      </c>
      <c r="Y18" s="3" t="s">
        <v>800</v>
      </c>
      <c r="Z18" s="3" t="s">
        <v>801</v>
      </c>
      <c r="AA18" s="3" t="s">
        <v>802</v>
      </c>
      <c r="AB18" s="3" t="s">
        <v>803</v>
      </c>
      <c r="AC18" s="3" t="s">
        <v>939</v>
      </c>
      <c r="AD18" s="3" t="s">
        <v>804</v>
      </c>
      <c r="AE18" s="3" t="s">
        <v>805</v>
      </c>
      <c r="AF18" s="3" t="s">
        <v>806</v>
      </c>
      <c r="AG18" s="3" t="s">
        <v>807</v>
      </c>
      <c r="AH18" s="3" t="s">
        <v>940</v>
      </c>
    </row>
    <row r="19" spans="1:34" ht="12">
      <c r="A19" s="123" t="s">
        <v>35</v>
      </c>
      <c r="B19" s="124" t="s">
        <v>757</v>
      </c>
      <c r="C19" s="125" t="s">
        <v>40</v>
      </c>
      <c r="D19" s="125" t="s">
        <v>40</v>
      </c>
      <c r="E19" s="176">
        <f aca="true" t="shared" si="0" ref="E19:AH19">E20+E33</f>
        <v>40</v>
      </c>
      <c r="F19" s="176">
        <f t="shared" si="0"/>
        <v>0</v>
      </c>
      <c r="G19" s="176">
        <f t="shared" si="0"/>
        <v>5.6499999999999995</v>
      </c>
      <c r="H19" s="176">
        <f t="shared" si="0"/>
        <v>0</v>
      </c>
      <c r="I19" s="176">
        <f t="shared" si="0"/>
        <v>0</v>
      </c>
      <c r="J19" s="176">
        <f t="shared" si="0"/>
        <v>40</v>
      </c>
      <c r="K19" s="176">
        <f t="shared" si="0"/>
        <v>0</v>
      </c>
      <c r="L19" s="176">
        <f t="shared" si="0"/>
        <v>9.463999999999999</v>
      </c>
      <c r="M19" s="176">
        <f t="shared" si="0"/>
        <v>0</v>
      </c>
      <c r="N19" s="176">
        <f t="shared" si="0"/>
        <v>0</v>
      </c>
      <c r="O19" s="176">
        <f t="shared" si="0"/>
        <v>0</v>
      </c>
      <c r="P19" s="176">
        <f t="shared" si="0"/>
        <v>0</v>
      </c>
      <c r="Q19" s="176">
        <f t="shared" si="0"/>
        <v>0</v>
      </c>
      <c r="R19" s="176">
        <f t="shared" si="0"/>
        <v>0</v>
      </c>
      <c r="S19" s="176">
        <f t="shared" si="0"/>
        <v>0</v>
      </c>
      <c r="T19" s="176">
        <f t="shared" si="0"/>
        <v>0</v>
      </c>
      <c r="U19" s="176">
        <f t="shared" si="0"/>
        <v>0</v>
      </c>
      <c r="V19" s="176">
        <f t="shared" si="0"/>
        <v>0.094</v>
      </c>
      <c r="W19" s="176">
        <f t="shared" si="0"/>
        <v>0</v>
      </c>
      <c r="X19" s="176">
        <f t="shared" si="0"/>
        <v>0</v>
      </c>
      <c r="Y19" s="176">
        <f t="shared" si="0"/>
        <v>40</v>
      </c>
      <c r="Z19" s="176">
        <f t="shared" si="0"/>
        <v>0</v>
      </c>
      <c r="AA19" s="176">
        <f t="shared" si="0"/>
        <v>9.37</v>
      </c>
      <c r="AB19" s="176">
        <f t="shared" si="0"/>
        <v>0</v>
      </c>
      <c r="AC19" s="176">
        <f t="shared" si="0"/>
        <v>0</v>
      </c>
      <c r="AD19" s="176">
        <f t="shared" si="0"/>
        <v>0</v>
      </c>
      <c r="AE19" s="176">
        <f t="shared" si="0"/>
        <v>0</v>
      </c>
      <c r="AF19" s="176">
        <f t="shared" si="0"/>
        <v>0</v>
      </c>
      <c r="AG19" s="176">
        <f t="shared" si="0"/>
        <v>0</v>
      </c>
      <c r="AH19" s="176">
        <f t="shared" si="0"/>
        <v>0</v>
      </c>
    </row>
    <row r="20" spans="1:34" ht="25.5" outlineLevel="1">
      <c r="A20" s="116">
        <v>1.2</v>
      </c>
      <c r="B20" s="117" t="s">
        <v>732</v>
      </c>
      <c r="C20" s="126" t="s">
        <v>40</v>
      </c>
      <c r="D20" s="126" t="s">
        <v>40</v>
      </c>
      <c r="E20" s="180">
        <f aca="true" t="shared" si="1" ref="E20:AH20">E21+E25+E29</f>
        <v>40</v>
      </c>
      <c r="F20" s="180">
        <f t="shared" si="1"/>
        <v>0</v>
      </c>
      <c r="G20" s="180">
        <f t="shared" si="1"/>
        <v>5.6499999999999995</v>
      </c>
      <c r="H20" s="180">
        <f t="shared" si="1"/>
        <v>0</v>
      </c>
      <c r="I20" s="180">
        <f t="shared" si="1"/>
        <v>0</v>
      </c>
      <c r="J20" s="180">
        <f t="shared" si="1"/>
        <v>40</v>
      </c>
      <c r="K20" s="180">
        <f t="shared" si="1"/>
        <v>0</v>
      </c>
      <c r="L20" s="180">
        <f t="shared" si="1"/>
        <v>9.463999999999999</v>
      </c>
      <c r="M20" s="180">
        <f t="shared" si="1"/>
        <v>0</v>
      </c>
      <c r="N20" s="180">
        <f t="shared" si="1"/>
        <v>0</v>
      </c>
      <c r="O20" s="180">
        <f t="shared" si="1"/>
        <v>0</v>
      </c>
      <c r="P20" s="180">
        <f t="shared" si="1"/>
        <v>0</v>
      </c>
      <c r="Q20" s="180">
        <f t="shared" si="1"/>
        <v>0</v>
      </c>
      <c r="R20" s="180">
        <f t="shared" si="1"/>
        <v>0</v>
      </c>
      <c r="S20" s="180">
        <f t="shared" si="1"/>
        <v>0</v>
      </c>
      <c r="T20" s="180">
        <f t="shared" si="1"/>
        <v>0</v>
      </c>
      <c r="U20" s="180">
        <f t="shared" si="1"/>
        <v>0</v>
      </c>
      <c r="V20" s="180">
        <f t="shared" si="1"/>
        <v>0.094</v>
      </c>
      <c r="W20" s="180">
        <f t="shared" si="1"/>
        <v>0</v>
      </c>
      <c r="X20" s="180">
        <f t="shared" si="1"/>
        <v>0</v>
      </c>
      <c r="Y20" s="180">
        <f t="shared" si="1"/>
        <v>40</v>
      </c>
      <c r="Z20" s="180">
        <f t="shared" si="1"/>
        <v>0</v>
      </c>
      <c r="AA20" s="180">
        <f t="shared" si="1"/>
        <v>9.37</v>
      </c>
      <c r="AB20" s="180">
        <f t="shared" si="1"/>
        <v>0</v>
      </c>
      <c r="AC20" s="180">
        <f t="shared" si="1"/>
        <v>0</v>
      </c>
      <c r="AD20" s="180">
        <f t="shared" si="1"/>
        <v>0</v>
      </c>
      <c r="AE20" s="180">
        <f t="shared" si="1"/>
        <v>0</v>
      </c>
      <c r="AF20" s="180">
        <f t="shared" si="1"/>
        <v>0</v>
      </c>
      <c r="AG20" s="180">
        <f t="shared" si="1"/>
        <v>0</v>
      </c>
      <c r="AH20" s="180">
        <f t="shared" si="1"/>
        <v>0</v>
      </c>
    </row>
    <row r="21" spans="1:34" ht="51">
      <c r="A21" s="118" t="s">
        <v>842</v>
      </c>
      <c r="B21" s="119" t="s">
        <v>733</v>
      </c>
      <c r="C21" s="127" t="s">
        <v>40</v>
      </c>
      <c r="D21" s="127" t="s">
        <v>40</v>
      </c>
      <c r="E21" s="178">
        <f aca="true" t="shared" si="2" ref="E21:AH21">E22</f>
        <v>40</v>
      </c>
      <c r="F21" s="178">
        <f t="shared" si="2"/>
        <v>0</v>
      </c>
      <c r="G21" s="178">
        <f t="shared" si="2"/>
        <v>0</v>
      </c>
      <c r="H21" s="178">
        <f t="shared" si="2"/>
        <v>0</v>
      </c>
      <c r="I21" s="178">
        <f t="shared" si="2"/>
        <v>0</v>
      </c>
      <c r="J21" s="178">
        <f t="shared" si="2"/>
        <v>40</v>
      </c>
      <c r="K21" s="178">
        <f t="shared" si="2"/>
        <v>0</v>
      </c>
      <c r="L21" s="178">
        <f t="shared" si="2"/>
        <v>0</v>
      </c>
      <c r="M21" s="178">
        <f t="shared" si="2"/>
        <v>0</v>
      </c>
      <c r="N21" s="178">
        <f t="shared" si="2"/>
        <v>0</v>
      </c>
      <c r="O21" s="178">
        <f t="shared" si="2"/>
        <v>0</v>
      </c>
      <c r="P21" s="178">
        <f t="shared" si="2"/>
        <v>0</v>
      </c>
      <c r="Q21" s="178">
        <f t="shared" si="2"/>
        <v>0</v>
      </c>
      <c r="R21" s="178">
        <f t="shared" si="2"/>
        <v>0</v>
      </c>
      <c r="S21" s="178">
        <f t="shared" si="2"/>
        <v>0</v>
      </c>
      <c r="T21" s="178">
        <f t="shared" si="2"/>
        <v>0</v>
      </c>
      <c r="U21" s="178">
        <f t="shared" si="2"/>
        <v>0</v>
      </c>
      <c r="V21" s="178">
        <f t="shared" si="2"/>
        <v>0</v>
      </c>
      <c r="W21" s="178">
        <f t="shared" si="2"/>
        <v>0</v>
      </c>
      <c r="X21" s="178">
        <f t="shared" si="2"/>
        <v>0</v>
      </c>
      <c r="Y21" s="178">
        <f t="shared" si="2"/>
        <v>40</v>
      </c>
      <c r="Z21" s="178">
        <f t="shared" si="2"/>
        <v>0</v>
      </c>
      <c r="AA21" s="178">
        <f t="shared" si="2"/>
        <v>0</v>
      </c>
      <c r="AB21" s="178">
        <f t="shared" si="2"/>
        <v>0</v>
      </c>
      <c r="AC21" s="178">
        <f t="shared" si="2"/>
        <v>0</v>
      </c>
      <c r="AD21" s="178">
        <f t="shared" si="2"/>
        <v>0</v>
      </c>
      <c r="AE21" s="178">
        <f t="shared" si="2"/>
        <v>0</v>
      </c>
      <c r="AF21" s="178">
        <f t="shared" si="2"/>
        <v>0</v>
      </c>
      <c r="AG21" s="178">
        <f t="shared" si="2"/>
        <v>0</v>
      </c>
      <c r="AH21" s="178">
        <f t="shared" si="2"/>
        <v>0</v>
      </c>
    </row>
    <row r="22" spans="1:34" ht="25.5" outlineLevel="1">
      <c r="A22" s="134" t="s">
        <v>843</v>
      </c>
      <c r="B22" s="132" t="s">
        <v>36</v>
      </c>
      <c r="C22" s="133" t="s">
        <v>40</v>
      </c>
      <c r="D22" s="133" t="s">
        <v>40</v>
      </c>
      <c r="E22" s="182">
        <f aca="true" t="shared" si="3" ref="E22:AH22">E23+E24</f>
        <v>40</v>
      </c>
      <c r="F22" s="182">
        <f t="shared" si="3"/>
        <v>0</v>
      </c>
      <c r="G22" s="182">
        <f t="shared" si="3"/>
        <v>0</v>
      </c>
      <c r="H22" s="182">
        <f t="shared" si="3"/>
        <v>0</v>
      </c>
      <c r="I22" s="182">
        <f t="shared" si="3"/>
        <v>0</v>
      </c>
      <c r="J22" s="182">
        <f t="shared" si="3"/>
        <v>40</v>
      </c>
      <c r="K22" s="182">
        <f t="shared" si="3"/>
        <v>0</v>
      </c>
      <c r="L22" s="182">
        <f t="shared" si="3"/>
        <v>0</v>
      </c>
      <c r="M22" s="182">
        <f t="shared" si="3"/>
        <v>0</v>
      </c>
      <c r="N22" s="182">
        <f t="shared" si="3"/>
        <v>0</v>
      </c>
      <c r="O22" s="182">
        <f t="shared" si="3"/>
        <v>0</v>
      </c>
      <c r="P22" s="182">
        <f t="shared" si="3"/>
        <v>0</v>
      </c>
      <c r="Q22" s="182">
        <f t="shared" si="3"/>
        <v>0</v>
      </c>
      <c r="R22" s="182">
        <f t="shared" si="3"/>
        <v>0</v>
      </c>
      <c r="S22" s="182">
        <f t="shared" si="3"/>
        <v>0</v>
      </c>
      <c r="T22" s="182">
        <f t="shared" si="3"/>
        <v>0</v>
      </c>
      <c r="U22" s="182">
        <f t="shared" si="3"/>
        <v>0</v>
      </c>
      <c r="V22" s="182">
        <f t="shared" si="3"/>
        <v>0</v>
      </c>
      <c r="W22" s="182">
        <f t="shared" si="3"/>
        <v>0</v>
      </c>
      <c r="X22" s="182">
        <f t="shared" si="3"/>
        <v>0</v>
      </c>
      <c r="Y22" s="182">
        <f t="shared" si="3"/>
        <v>40</v>
      </c>
      <c r="Z22" s="182">
        <f t="shared" si="3"/>
        <v>0</v>
      </c>
      <c r="AA22" s="182">
        <f t="shared" si="3"/>
        <v>0</v>
      </c>
      <c r="AB22" s="182">
        <f t="shared" si="3"/>
        <v>0</v>
      </c>
      <c r="AC22" s="182">
        <f t="shared" si="3"/>
        <v>0</v>
      </c>
      <c r="AD22" s="182">
        <f t="shared" si="3"/>
        <v>0</v>
      </c>
      <c r="AE22" s="182">
        <f t="shared" si="3"/>
        <v>0</v>
      </c>
      <c r="AF22" s="182">
        <f t="shared" si="3"/>
        <v>0</v>
      </c>
      <c r="AG22" s="182">
        <f t="shared" si="3"/>
        <v>0</v>
      </c>
      <c r="AH22" s="182">
        <f t="shared" si="3"/>
        <v>0</v>
      </c>
    </row>
    <row r="23" spans="1:34" ht="12.75">
      <c r="A23" s="120" t="s">
        <v>843</v>
      </c>
      <c r="B23" s="121" t="s">
        <v>734</v>
      </c>
      <c r="C23" s="128" t="s">
        <v>40</v>
      </c>
      <c r="D23" s="128" t="s">
        <v>40</v>
      </c>
      <c r="E23" s="174">
        <v>40</v>
      </c>
      <c r="F23" s="174">
        <v>0</v>
      </c>
      <c r="G23" s="174">
        <v>0</v>
      </c>
      <c r="H23" s="174">
        <v>0</v>
      </c>
      <c r="I23" s="174">
        <v>0</v>
      </c>
      <c r="J23" s="175">
        <f aca="true" t="shared" si="4" ref="J23:N24">O23+T23+Y23+AD23</f>
        <v>40</v>
      </c>
      <c r="K23" s="175">
        <f t="shared" si="4"/>
        <v>0</v>
      </c>
      <c r="L23" s="175">
        <f t="shared" si="4"/>
        <v>0</v>
      </c>
      <c r="M23" s="175">
        <f t="shared" si="4"/>
        <v>0</v>
      </c>
      <c r="N23" s="175">
        <f t="shared" si="4"/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0</v>
      </c>
      <c r="T23" s="174">
        <v>0</v>
      </c>
      <c r="U23" s="174">
        <v>0</v>
      </c>
      <c r="V23" s="174">
        <v>0</v>
      </c>
      <c r="W23" s="174">
        <v>0</v>
      </c>
      <c r="X23" s="174">
        <v>0</v>
      </c>
      <c r="Y23" s="174">
        <v>40</v>
      </c>
      <c r="Z23" s="174">
        <v>0</v>
      </c>
      <c r="AA23" s="174">
        <v>0</v>
      </c>
      <c r="AB23" s="174">
        <v>0</v>
      </c>
      <c r="AC23" s="174">
        <v>0</v>
      </c>
      <c r="AD23" s="174">
        <v>0</v>
      </c>
      <c r="AE23" s="174">
        <v>0</v>
      </c>
      <c r="AF23" s="174">
        <v>0</v>
      </c>
      <c r="AG23" s="174">
        <v>0</v>
      </c>
      <c r="AH23" s="174">
        <v>0</v>
      </c>
    </row>
    <row r="24" spans="1:34" ht="12.75" outlineLevel="1">
      <c r="A24" s="120" t="s">
        <v>843</v>
      </c>
      <c r="B24" s="121" t="s">
        <v>735</v>
      </c>
      <c r="C24" s="128" t="s">
        <v>40</v>
      </c>
      <c r="D24" s="128" t="s">
        <v>40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5">
        <f t="shared" si="4"/>
        <v>0</v>
      </c>
      <c r="K24" s="175">
        <f t="shared" si="4"/>
        <v>0</v>
      </c>
      <c r="L24" s="175">
        <f t="shared" si="4"/>
        <v>0</v>
      </c>
      <c r="M24" s="175">
        <f t="shared" si="4"/>
        <v>0</v>
      </c>
      <c r="N24" s="175">
        <f t="shared" si="4"/>
        <v>0</v>
      </c>
      <c r="O24" s="174">
        <v>0</v>
      </c>
      <c r="P24" s="174">
        <v>0</v>
      </c>
      <c r="Q24" s="174">
        <v>0</v>
      </c>
      <c r="R24" s="174">
        <v>0</v>
      </c>
      <c r="S24" s="174">
        <v>0</v>
      </c>
      <c r="T24" s="174">
        <v>0</v>
      </c>
      <c r="U24" s="174">
        <v>0</v>
      </c>
      <c r="V24" s="174">
        <v>0</v>
      </c>
      <c r="W24" s="174">
        <v>0</v>
      </c>
      <c r="X24" s="174">
        <v>0</v>
      </c>
      <c r="Y24" s="174">
        <v>0</v>
      </c>
      <c r="Z24" s="174">
        <v>0</v>
      </c>
      <c r="AA24" s="174">
        <v>0</v>
      </c>
      <c r="AB24" s="174">
        <v>0</v>
      </c>
      <c r="AC24" s="174">
        <v>0</v>
      </c>
      <c r="AD24" s="174">
        <v>0</v>
      </c>
      <c r="AE24" s="174">
        <v>0</v>
      </c>
      <c r="AF24" s="174">
        <v>0</v>
      </c>
      <c r="AG24" s="174">
        <v>0</v>
      </c>
      <c r="AH24" s="174">
        <v>0</v>
      </c>
    </row>
    <row r="25" spans="1:34" ht="38.25">
      <c r="A25" s="118" t="s">
        <v>845</v>
      </c>
      <c r="B25" s="119" t="s">
        <v>37</v>
      </c>
      <c r="C25" s="127" t="s">
        <v>40</v>
      </c>
      <c r="D25" s="127" t="s">
        <v>40</v>
      </c>
      <c r="E25" s="178">
        <f aca="true" t="shared" si="5" ref="E25:AH25">E26</f>
        <v>0</v>
      </c>
      <c r="F25" s="178">
        <f t="shared" si="5"/>
        <v>0</v>
      </c>
      <c r="G25" s="178">
        <f t="shared" si="5"/>
        <v>5.6499999999999995</v>
      </c>
      <c r="H25" s="178">
        <f t="shared" si="5"/>
        <v>0</v>
      </c>
      <c r="I25" s="178">
        <f t="shared" si="5"/>
        <v>0</v>
      </c>
      <c r="J25" s="178">
        <f t="shared" si="5"/>
        <v>0</v>
      </c>
      <c r="K25" s="178">
        <f t="shared" si="5"/>
        <v>0</v>
      </c>
      <c r="L25" s="178">
        <f t="shared" si="5"/>
        <v>9.463999999999999</v>
      </c>
      <c r="M25" s="178">
        <f t="shared" si="5"/>
        <v>0</v>
      </c>
      <c r="N25" s="178">
        <f t="shared" si="5"/>
        <v>0</v>
      </c>
      <c r="O25" s="178">
        <f t="shared" si="5"/>
        <v>0</v>
      </c>
      <c r="P25" s="178">
        <f t="shared" si="5"/>
        <v>0</v>
      </c>
      <c r="Q25" s="178">
        <f t="shared" si="5"/>
        <v>0</v>
      </c>
      <c r="R25" s="178">
        <f t="shared" si="5"/>
        <v>0</v>
      </c>
      <c r="S25" s="178">
        <f t="shared" si="5"/>
        <v>0</v>
      </c>
      <c r="T25" s="178">
        <f t="shared" si="5"/>
        <v>0</v>
      </c>
      <c r="U25" s="178">
        <f t="shared" si="5"/>
        <v>0</v>
      </c>
      <c r="V25" s="178">
        <f t="shared" si="5"/>
        <v>0.094</v>
      </c>
      <c r="W25" s="178">
        <f t="shared" si="5"/>
        <v>0</v>
      </c>
      <c r="X25" s="178">
        <f t="shared" si="5"/>
        <v>0</v>
      </c>
      <c r="Y25" s="178">
        <f t="shared" si="5"/>
        <v>0</v>
      </c>
      <c r="Z25" s="178">
        <f t="shared" si="5"/>
        <v>0</v>
      </c>
      <c r="AA25" s="178">
        <f t="shared" si="5"/>
        <v>9.37</v>
      </c>
      <c r="AB25" s="178">
        <f t="shared" si="5"/>
        <v>0</v>
      </c>
      <c r="AC25" s="178">
        <f t="shared" si="5"/>
        <v>0</v>
      </c>
      <c r="AD25" s="178">
        <f t="shared" si="5"/>
        <v>0</v>
      </c>
      <c r="AE25" s="178">
        <f t="shared" si="5"/>
        <v>0</v>
      </c>
      <c r="AF25" s="178">
        <f t="shared" si="5"/>
        <v>0</v>
      </c>
      <c r="AG25" s="178">
        <f t="shared" si="5"/>
        <v>0</v>
      </c>
      <c r="AH25" s="178">
        <f t="shared" si="5"/>
        <v>0</v>
      </c>
    </row>
    <row r="26" spans="1:34" ht="25.5">
      <c r="A26" s="134" t="s">
        <v>38</v>
      </c>
      <c r="B26" s="132" t="s">
        <v>39</v>
      </c>
      <c r="C26" s="133" t="s">
        <v>40</v>
      </c>
      <c r="D26" s="133" t="s">
        <v>40</v>
      </c>
      <c r="E26" s="182">
        <f aca="true" t="shared" si="6" ref="E26:AH26">E27+E28</f>
        <v>0</v>
      </c>
      <c r="F26" s="182">
        <f t="shared" si="6"/>
        <v>0</v>
      </c>
      <c r="G26" s="182">
        <f t="shared" si="6"/>
        <v>5.6499999999999995</v>
      </c>
      <c r="H26" s="182">
        <f t="shared" si="6"/>
        <v>0</v>
      </c>
      <c r="I26" s="182">
        <f t="shared" si="6"/>
        <v>0</v>
      </c>
      <c r="J26" s="182">
        <f t="shared" si="6"/>
        <v>0</v>
      </c>
      <c r="K26" s="182">
        <f t="shared" si="6"/>
        <v>0</v>
      </c>
      <c r="L26" s="182">
        <f t="shared" si="6"/>
        <v>9.463999999999999</v>
      </c>
      <c r="M26" s="182">
        <f t="shared" si="6"/>
        <v>0</v>
      </c>
      <c r="N26" s="182">
        <f t="shared" si="6"/>
        <v>0</v>
      </c>
      <c r="O26" s="182">
        <f t="shared" si="6"/>
        <v>0</v>
      </c>
      <c r="P26" s="182">
        <f t="shared" si="6"/>
        <v>0</v>
      </c>
      <c r="Q26" s="182">
        <f t="shared" si="6"/>
        <v>0</v>
      </c>
      <c r="R26" s="182">
        <f t="shared" si="6"/>
        <v>0</v>
      </c>
      <c r="S26" s="182">
        <f t="shared" si="6"/>
        <v>0</v>
      </c>
      <c r="T26" s="182">
        <f t="shared" si="6"/>
        <v>0</v>
      </c>
      <c r="U26" s="182">
        <f t="shared" si="6"/>
        <v>0</v>
      </c>
      <c r="V26" s="182">
        <f t="shared" si="6"/>
        <v>0.094</v>
      </c>
      <c r="W26" s="182">
        <f t="shared" si="6"/>
        <v>0</v>
      </c>
      <c r="X26" s="182">
        <f t="shared" si="6"/>
        <v>0</v>
      </c>
      <c r="Y26" s="182">
        <f t="shared" si="6"/>
        <v>0</v>
      </c>
      <c r="Z26" s="182">
        <f t="shared" si="6"/>
        <v>0</v>
      </c>
      <c r="AA26" s="182">
        <f t="shared" si="6"/>
        <v>9.37</v>
      </c>
      <c r="AB26" s="182">
        <f t="shared" si="6"/>
        <v>0</v>
      </c>
      <c r="AC26" s="182">
        <f t="shared" si="6"/>
        <v>0</v>
      </c>
      <c r="AD26" s="182">
        <f t="shared" si="6"/>
        <v>0</v>
      </c>
      <c r="AE26" s="182">
        <f t="shared" si="6"/>
        <v>0</v>
      </c>
      <c r="AF26" s="182">
        <f t="shared" si="6"/>
        <v>0</v>
      </c>
      <c r="AG26" s="182">
        <f t="shared" si="6"/>
        <v>0</v>
      </c>
      <c r="AH26" s="182">
        <f t="shared" si="6"/>
        <v>0</v>
      </c>
    </row>
    <row r="27" spans="1:34" ht="12.75" outlineLevel="1">
      <c r="A27" s="120" t="s">
        <v>38</v>
      </c>
      <c r="B27" s="121" t="s">
        <v>736</v>
      </c>
      <c r="C27" s="128" t="s">
        <v>40</v>
      </c>
      <c r="D27" s="128" t="s">
        <v>40</v>
      </c>
      <c r="E27" s="174">
        <v>0</v>
      </c>
      <c r="F27" s="174">
        <v>0</v>
      </c>
      <c r="G27" s="174">
        <v>0.85</v>
      </c>
      <c r="H27" s="174">
        <v>0</v>
      </c>
      <c r="I27" s="174">
        <v>0</v>
      </c>
      <c r="J27" s="175">
        <f aca="true" t="shared" si="7" ref="J27:N28">O27+T27+Y27+AD27</f>
        <v>0</v>
      </c>
      <c r="K27" s="175">
        <f t="shared" si="7"/>
        <v>0</v>
      </c>
      <c r="L27" s="175">
        <f t="shared" si="7"/>
        <v>0</v>
      </c>
      <c r="M27" s="175">
        <f t="shared" si="7"/>
        <v>0</v>
      </c>
      <c r="N27" s="175">
        <f t="shared" si="7"/>
        <v>0</v>
      </c>
      <c r="O27" s="174">
        <v>0</v>
      </c>
      <c r="P27" s="174">
        <v>0</v>
      </c>
      <c r="Q27" s="174">
        <v>0</v>
      </c>
      <c r="R27" s="174">
        <v>0</v>
      </c>
      <c r="S27" s="174">
        <v>0</v>
      </c>
      <c r="T27" s="174">
        <v>0</v>
      </c>
      <c r="U27" s="174">
        <v>0</v>
      </c>
      <c r="V27" s="174">
        <v>0</v>
      </c>
      <c r="W27" s="174">
        <v>0</v>
      </c>
      <c r="X27" s="174">
        <v>0</v>
      </c>
      <c r="Y27" s="174">
        <v>0</v>
      </c>
      <c r="Z27" s="174">
        <v>0</v>
      </c>
      <c r="AA27" s="174">
        <v>0</v>
      </c>
      <c r="AB27" s="174">
        <v>0</v>
      </c>
      <c r="AC27" s="174">
        <v>0</v>
      </c>
      <c r="AD27" s="174">
        <v>0</v>
      </c>
      <c r="AE27" s="174">
        <v>0</v>
      </c>
      <c r="AF27" s="174">
        <v>0</v>
      </c>
      <c r="AG27" s="174">
        <v>0</v>
      </c>
      <c r="AH27" s="174">
        <v>0</v>
      </c>
    </row>
    <row r="28" spans="1:34" ht="12.75" outlineLevel="1">
      <c r="A28" s="120" t="s">
        <v>38</v>
      </c>
      <c r="B28" s="121" t="s">
        <v>737</v>
      </c>
      <c r="C28" s="128" t="s">
        <v>40</v>
      </c>
      <c r="D28" s="128" t="s">
        <v>40</v>
      </c>
      <c r="E28" s="174">
        <v>0</v>
      </c>
      <c r="F28" s="174">
        <v>0</v>
      </c>
      <c r="G28" s="174">
        <v>4.8</v>
      </c>
      <c r="H28" s="174">
        <v>0</v>
      </c>
      <c r="I28" s="174">
        <v>0</v>
      </c>
      <c r="J28" s="175">
        <f t="shared" si="7"/>
        <v>0</v>
      </c>
      <c r="K28" s="175">
        <f t="shared" si="7"/>
        <v>0</v>
      </c>
      <c r="L28" s="175">
        <f t="shared" si="7"/>
        <v>9.463999999999999</v>
      </c>
      <c r="M28" s="175">
        <f t="shared" si="7"/>
        <v>0</v>
      </c>
      <c r="N28" s="175">
        <f t="shared" si="7"/>
        <v>0</v>
      </c>
      <c r="O28" s="174">
        <v>0</v>
      </c>
      <c r="P28" s="174">
        <v>0</v>
      </c>
      <c r="Q28" s="174">
        <v>0</v>
      </c>
      <c r="R28" s="174">
        <v>0</v>
      </c>
      <c r="S28" s="174">
        <v>0</v>
      </c>
      <c r="T28" s="174">
        <v>0</v>
      </c>
      <c r="U28" s="174">
        <v>0</v>
      </c>
      <c r="V28" s="174">
        <v>0.094</v>
      </c>
      <c r="W28" s="174">
        <v>0</v>
      </c>
      <c r="X28" s="174">
        <v>0</v>
      </c>
      <c r="Y28" s="174">
        <v>0</v>
      </c>
      <c r="Z28" s="174">
        <v>0</v>
      </c>
      <c r="AA28" s="174">
        <v>9.37</v>
      </c>
      <c r="AB28" s="174">
        <v>0</v>
      </c>
      <c r="AC28" s="174">
        <v>0</v>
      </c>
      <c r="AD28" s="174">
        <v>0</v>
      </c>
      <c r="AE28" s="174">
        <v>0</v>
      </c>
      <c r="AF28" s="174">
        <v>0</v>
      </c>
      <c r="AG28" s="174">
        <v>0</v>
      </c>
      <c r="AH28" s="174">
        <v>0</v>
      </c>
    </row>
    <row r="29" spans="1:34" ht="38.25" outlineLevel="1">
      <c r="A29" s="118" t="s">
        <v>41</v>
      </c>
      <c r="B29" s="119" t="s">
        <v>42</v>
      </c>
      <c r="C29" s="127" t="s">
        <v>40</v>
      </c>
      <c r="D29" s="127" t="s">
        <v>40</v>
      </c>
      <c r="E29" s="178">
        <f aca="true" t="shared" si="8" ref="E29:AH29">E30</f>
        <v>0</v>
      </c>
      <c r="F29" s="178">
        <f t="shared" si="8"/>
        <v>0</v>
      </c>
      <c r="G29" s="178">
        <f t="shared" si="8"/>
        <v>0</v>
      </c>
      <c r="H29" s="178">
        <f t="shared" si="8"/>
        <v>0</v>
      </c>
      <c r="I29" s="178">
        <f t="shared" si="8"/>
        <v>0</v>
      </c>
      <c r="J29" s="178">
        <f t="shared" si="8"/>
        <v>0</v>
      </c>
      <c r="K29" s="178">
        <f t="shared" si="8"/>
        <v>0</v>
      </c>
      <c r="L29" s="178">
        <f t="shared" si="8"/>
        <v>0</v>
      </c>
      <c r="M29" s="178">
        <f t="shared" si="8"/>
        <v>0</v>
      </c>
      <c r="N29" s="178">
        <f t="shared" si="8"/>
        <v>0</v>
      </c>
      <c r="O29" s="178">
        <f t="shared" si="8"/>
        <v>0</v>
      </c>
      <c r="P29" s="178">
        <f t="shared" si="8"/>
        <v>0</v>
      </c>
      <c r="Q29" s="178">
        <f t="shared" si="8"/>
        <v>0</v>
      </c>
      <c r="R29" s="178">
        <f t="shared" si="8"/>
        <v>0</v>
      </c>
      <c r="S29" s="178">
        <f t="shared" si="8"/>
        <v>0</v>
      </c>
      <c r="T29" s="178">
        <f t="shared" si="8"/>
        <v>0</v>
      </c>
      <c r="U29" s="178">
        <f t="shared" si="8"/>
        <v>0</v>
      </c>
      <c r="V29" s="178">
        <f t="shared" si="8"/>
        <v>0</v>
      </c>
      <c r="W29" s="178">
        <f t="shared" si="8"/>
        <v>0</v>
      </c>
      <c r="X29" s="178">
        <f t="shared" si="8"/>
        <v>0</v>
      </c>
      <c r="Y29" s="178">
        <f t="shared" si="8"/>
        <v>0</v>
      </c>
      <c r="Z29" s="178">
        <f t="shared" si="8"/>
        <v>0</v>
      </c>
      <c r="AA29" s="178">
        <f t="shared" si="8"/>
        <v>0</v>
      </c>
      <c r="AB29" s="178">
        <f t="shared" si="8"/>
        <v>0</v>
      </c>
      <c r="AC29" s="178">
        <f t="shared" si="8"/>
        <v>0</v>
      </c>
      <c r="AD29" s="178">
        <f t="shared" si="8"/>
        <v>0</v>
      </c>
      <c r="AE29" s="178">
        <f t="shared" si="8"/>
        <v>0</v>
      </c>
      <c r="AF29" s="178">
        <f t="shared" si="8"/>
        <v>0</v>
      </c>
      <c r="AG29" s="178">
        <f t="shared" si="8"/>
        <v>0</v>
      </c>
      <c r="AH29" s="178">
        <f t="shared" si="8"/>
        <v>0</v>
      </c>
    </row>
    <row r="30" spans="1:34" ht="25.5" outlineLevel="1">
      <c r="A30" s="134" t="s">
        <v>43</v>
      </c>
      <c r="B30" s="132" t="s">
        <v>44</v>
      </c>
      <c r="C30" s="133" t="s">
        <v>40</v>
      </c>
      <c r="D30" s="133" t="s">
        <v>40</v>
      </c>
      <c r="E30" s="182">
        <f aca="true" t="shared" si="9" ref="E30:AH30">E31+E32</f>
        <v>0</v>
      </c>
      <c r="F30" s="182">
        <f t="shared" si="9"/>
        <v>0</v>
      </c>
      <c r="G30" s="182">
        <f t="shared" si="9"/>
        <v>0</v>
      </c>
      <c r="H30" s="182">
        <f t="shared" si="9"/>
        <v>0</v>
      </c>
      <c r="I30" s="182">
        <f t="shared" si="9"/>
        <v>0</v>
      </c>
      <c r="J30" s="182">
        <f t="shared" si="9"/>
        <v>0</v>
      </c>
      <c r="K30" s="182">
        <f t="shared" si="9"/>
        <v>0</v>
      </c>
      <c r="L30" s="182">
        <f t="shared" si="9"/>
        <v>0</v>
      </c>
      <c r="M30" s="182">
        <f t="shared" si="9"/>
        <v>0</v>
      </c>
      <c r="N30" s="182">
        <f t="shared" si="9"/>
        <v>0</v>
      </c>
      <c r="O30" s="182">
        <f t="shared" si="9"/>
        <v>0</v>
      </c>
      <c r="P30" s="182">
        <f t="shared" si="9"/>
        <v>0</v>
      </c>
      <c r="Q30" s="182">
        <f t="shared" si="9"/>
        <v>0</v>
      </c>
      <c r="R30" s="182">
        <f t="shared" si="9"/>
        <v>0</v>
      </c>
      <c r="S30" s="182">
        <f t="shared" si="9"/>
        <v>0</v>
      </c>
      <c r="T30" s="182">
        <f t="shared" si="9"/>
        <v>0</v>
      </c>
      <c r="U30" s="182">
        <f t="shared" si="9"/>
        <v>0</v>
      </c>
      <c r="V30" s="182">
        <f t="shared" si="9"/>
        <v>0</v>
      </c>
      <c r="W30" s="182">
        <f t="shared" si="9"/>
        <v>0</v>
      </c>
      <c r="X30" s="182">
        <f t="shared" si="9"/>
        <v>0</v>
      </c>
      <c r="Y30" s="182">
        <f t="shared" si="9"/>
        <v>0</v>
      </c>
      <c r="Z30" s="182">
        <f t="shared" si="9"/>
        <v>0</v>
      </c>
      <c r="AA30" s="182">
        <f t="shared" si="9"/>
        <v>0</v>
      </c>
      <c r="AB30" s="182">
        <f t="shared" si="9"/>
        <v>0</v>
      </c>
      <c r="AC30" s="182">
        <f t="shared" si="9"/>
        <v>0</v>
      </c>
      <c r="AD30" s="182">
        <f t="shared" si="9"/>
        <v>0</v>
      </c>
      <c r="AE30" s="182">
        <f t="shared" si="9"/>
        <v>0</v>
      </c>
      <c r="AF30" s="182">
        <f t="shared" si="9"/>
        <v>0</v>
      </c>
      <c r="AG30" s="182">
        <f t="shared" si="9"/>
        <v>0</v>
      </c>
      <c r="AH30" s="182">
        <f t="shared" si="9"/>
        <v>0</v>
      </c>
    </row>
    <row r="31" spans="1:34" ht="25.5" outlineLevel="1">
      <c r="A31" s="120" t="s">
        <v>43</v>
      </c>
      <c r="B31" s="121" t="s">
        <v>738</v>
      </c>
      <c r="C31" s="128" t="s">
        <v>40</v>
      </c>
      <c r="D31" s="128" t="s">
        <v>40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5">
        <f aca="true" t="shared" si="10" ref="J31:N32">O31+T31+Y31+AD31</f>
        <v>0</v>
      </c>
      <c r="K31" s="175">
        <f t="shared" si="10"/>
        <v>0</v>
      </c>
      <c r="L31" s="175">
        <f t="shared" si="10"/>
        <v>0</v>
      </c>
      <c r="M31" s="175">
        <f t="shared" si="10"/>
        <v>0</v>
      </c>
      <c r="N31" s="175">
        <f t="shared" si="10"/>
        <v>0</v>
      </c>
      <c r="O31" s="174">
        <v>0</v>
      </c>
      <c r="P31" s="174">
        <v>0</v>
      </c>
      <c r="Q31" s="174">
        <v>0</v>
      </c>
      <c r="R31" s="174">
        <v>0</v>
      </c>
      <c r="S31" s="174">
        <v>0</v>
      </c>
      <c r="T31" s="174">
        <v>0</v>
      </c>
      <c r="U31" s="174">
        <v>0</v>
      </c>
      <c r="V31" s="174">
        <v>0</v>
      </c>
      <c r="W31" s="174">
        <v>0</v>
      </c>
      <c r="X31" s="174">
        <v>0</v>
      </c>
      <c r="Y31" s="174">
        <v>0</v>
      </c>
      <c r="Z31" s="174">
        <v>0</v>
      </c>
      <c r="AA31" s="174">
        <v>0</v>
      </c>
      <c r="AB31" s="174">
        <v>0</v>
      </c>
      <c r="AC31" s="174">
        <v>0</v>
      </c>
      <c r="AD31" s="174">
        <v>0</v>
      </c>
      <c r="AE31" s="174">
        <v>0</v>
      </c>
      <c r="AF31" s="174">
        <v>0</v>
      </c>
      <c r="AG31" s="174">
        <v>0</v>
      </c>
      <c r="AH31" s="174">
        <v>0</v>
      </c>
    </row>
    <row r="32" spans="1:34" ht="25.5" outlineLevel="1">
      <c r="A32" s="120" t="s">
        <v>43</v>
      </c>
      <c r="B32" s="121" t="s">
        <v>739</v>
      </c>
      <c r="C32" s="128" t="s">
        <v>40</v>
      </c>
      <c r="D32" s="128" t="s">
        <v>40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5">
        <f t="shared" si="10"/>
        <v>0</v>
      </c>
      <c r="K32" s="175">
        <f t="shared" si="10"/>
        <v>0</v>
      </c>
      <c r="L32" s="175">
        <f t="shared" si="10"/>
        <v>0</v>
      </c>
      <c r="M32" s="175">
        <f t="shared" si="10"/>
        <v>0</v>
      </c>
      <c r="N32" s="175">
        <f t="shared" si="10"/>
        <v>0</v>
      </c>
      <c r="O32" s="174">
        <v>0</v>
      </c>
      <c r="P32" s="174">
        <v>0</v>
      </c>
      <c r="Q32" s="174">
        <v>0</v>
      </c>
      <c r="R32" s="174">
        <v>0</v>
      </c>
      <c r="S32" s="174">
        <v>0</v>
      </c>
      <c r="T32" s="174">
        <v>0</v>
      </c>
      <c r="U32" s="174">
        <v>0</v>
      </c>
      <c r="V32" s="174">
        <v>0</v>
      </c>
      <c r="W32" s="174">
        <v>0</v>
      </c>
      <c r="X32" s="174">
        <v>0</v>
      </c>
      <c r="Y32" s="174">
        <v>0</v>
      </c>
      <c r="Z32" s="174">
        <v>0</v>
      </c>
      <c r="AA32" s="174">
        <v>0</v>
      </c>
      <c r="AB32" s="174">
        <v>0</v>
      </c>
      <c r="AC32" s="174">
        <v>0</v>
      </c>
      <c r="AD32" s="174">
        <v>0</v>
      </c>
      <c r="AE32" s="174">
        <v>0</v>
      </c>
      <c r="AF32" s="174">
        <v>0</v>
      </c>
      <c r="AG32" s="174">
        <v>0</v>
      </c>
      <c r="AH32" s="174">
        <v>0</v>
      </c>
    </row>
    <row r="33" spans="1:34" ht="25.5" outlineLevel="1">
      <c r="A33" s="122" t="s">
        <v>814</v>
      </c>
      <c r="B33" s="117" t="s">
        <v>45</v>
      </c>
      <c r="C33" s="126" t="s">
        <v>40</v>
      </c>
      <c r="D33" s="126" t="s">
        <v>40</v>
      </c>
      <c r="E33" s="180">
        <f aca="true" t="shared" si="11" ref="E33:AH33">E34</f>
        <v>0</v>
      </c>
      <c r="F33" s="180">
        <f t="shared" si="11"/>
        <v>0</v>
      </c>
      <c r="G33" s="180">
        <f t="shared" si="11"/>
        <v>0</v>
      </c>
      <c r="H33" s="180">
        <f t="shared" si="11"/>
        <v>0</v>
      </c>
      <c r="I33" s="180">
        <f t="shared" si="11"/>
        <v>0</v>
      </c>
      <c r="J33" s="180">
        <f t="shared" si="11"/>
        <v>0</v>
      </c>
      <c r="K33" s="180">
        <f t="shared" si="11"/>
        <v>0</v>
      </c>
      <c r="L33" s="180">
        <f t="shared" si="11"/>
        <v>0</v>
      </c>
      <c r="M33" s="180">
        <f t="shared" si="11"/>
        <v>0</v>
      </c>
      <c r="N33" s="180">
        <f t="shared" si="11"/>
        <v>0</v>
      </c>
      <c r="O33" s="180">
        <f t="shared" si="11"/>
        <v>0</v>
      </c>
      <c r="P33" s="180">
        <f t="shared" si="11"/>
        <v>0</v>
      </c>
      <c r="Q33" s="180">
        <f t="shared" si="11"/>
        <v>0</v>
      </c>
      <c r="R33" s="180">
        <f t="shared" si="11"/>
        <v>0</v>
      </c>
      <c r="S33" s="180">
        <f t="shared" si="11"/>
        <v>0</v>
      </c>
      <c r="T33" s="180">
        <f t="shared" si="11"/>
        <v>0</v>
      </c>
      <c r="U33" s="180">
        <f t="shared" si="11"/>
        <v>0</v>
      </c>
      <c r="V33" s="180">
        <f t="shared" si="11"/>
        <v>0</v>
      </c>
      <c r="W33" s="180">
        <f t="shared" si="11"/>
        <v>0</v>
      </c>
      <c r="X33" s="180">
        <f t="shared" si="11"/>
        <v>0</v>
      </c>
      <c r="Y33" s="180">
        <f t="shared" si="11"/>
        <v>0</v>
      </c>
      <c r="Z33" s="180">
        <f t="shared" si="11"/>
        <v>0</v>
      </c>
      <c r="AA33" s="180">
        <f t="shared" si="11"/>
        <v>0</v>
      </c>
      <c r="AB33" s="180">
        <f t="shared" si="11"/>
        <v>0</v>
      </c>
      <c r="AC33" s="180">
        <f t="shared" si="11"/>
        <v>0</v>
      </c>
      <c r="AD33" s="180">
        <f t="shared" si="11"/>
        <v>0</v>
      </c>
      <c r="AE33" s="180">
        <f t="shared" si="11"/>
        <v>0</v>
      </c>
      <c r="AF33" s="180">
        <f t="shared" si="11"/>
        <v>0</v>
      </c>
      <c r="AG33" s="180">
        <f t="shared" si="11"/>
        <v>0</v>
      </c>
      <c r="AH33" s="180">
        <f t="shared" si="11"/>
        <v>0</v>
      </c>
    </row>
    <row r="34" spans="1:34" ht="25.5" outlineLevel="1">
      <c r="A34" s="120" t="s">
        <v>814</v>
      </c>
      <c r="B34" s="121" t="s">
        <v>740</v>
      </c>
      <c r="C34" s="128" t="s">
        <v>40</v>
      </c>
      <c r="D34" s="128" t="s">
        <v>40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5">
        <f>O34+T34+Y34+AD34</f>
        <v>0</v>
      </c>
      <c r="K34" s="175">
        <f>P34+U34+Z34+AE34</f>
        <v>0</v>
      </c>
      <c r="L34" s="175">
        <f>Q34+V34+AA34+AF34</f>
        <v>0</v>
      </c>
      <c r="M34" s="175">
        <f>R34+W34+AB34+AG34</f>
        <v>0</v>
      </c>
      <c r="N34" s="175">
        <f>S34+X34+AC34+AH34</f>
        <v>0</v>
      </c>
      <c r="O34" s="174">
        <v>0</v>
      </c>
      <c r="P34" s="174">
        <v>0</v>
      </c>
      <c r="Q34" s="174">
        <v>0</v>
      </c>
      <c r="R34" s="174">
        <v>0</v>
      </c>
      <c r="S34" s="174">
        <v>0</v>
      </c>
      <c r="T34" s="174">
        <v>0</v>
      </c>
      <c r="U34" s="174">
        <v>0</v>
      </c>
      <c r="V34" s="174">
        <v>0</v>
      </c>
      <c r="W34" s="174">
        <v>0</v>
      </c>
      <c r="X34" s="174">
        <v>0</v>
      </c>
      <c r="Y34" s="174">
        <v>0</v>
      </c>
      <c r="Z34" s="174">
        <v>0</v>
      </c>
      <c r="AA34" s="174">
        <v>0</v>
      </c>
      <c r="AB34" s="174">
        <v>0</v>
      </c>
      <c r="AC34" s="174">
        <v>0</v>
      </c>
      <c r="AD34" s="174">
        <v>0</v>
      </c>
      <c r="AE34" s="174">
        <v>0</v>
      </c>
      <c r="AF34" s="174">
        <v>0</v>
      </c>
      <c r="AG34" s="174">
        <v>0</v>
      </c>
      <c r="AH34" s="174">
        <v>0</v>
      </c>
    </row>
  </sheetData>
  <sheetProtection/>
  <mergeCells count="23">
    <mergeCell ref="M12:AA12"/>
    <mergeCell ref="M11:AH11"/>
    <mergeCell ref="J15:AH15"/>
    <mergeCell ref="A1:AH1"/>
    <mergeCell ref="A3:AH3"/>
    <mergeCell ref="K4:L4"/>
    <mergeCell ref="M4:N4"/>
    <mergeCell ref="O4:P4"/>
    <mergeCell ref="K6:X6"/>
    <mergeCell ref="K7:X7"/>
    <mergeCell ref="O9:P9"/>
    <mergeCell ref="A14:A17"/>
    <mergeCell ref="B14:B17"/>
    <mergeCell ref="C14:C17"/>
    <mergeCell ref="D14:D17"/>
    <mergeCell ref="E14:AH14"/>
    <mergeCell ref="E15:I15"/>
    <mergeCell ref="Y16:AC16"/>
    <mergeCell ref="AD16:AH16"/>
    <mergeCell ref="E16:I16"/>
    <mergeCell ref="J16:N16"/>
    <mergeCell ref="O16:S16"/>
    <mergeCell ref="T16:X16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D34"/>
  <sheetViews>
    <sheetView zoomScalePageLayoutView="0" workbookViewId="0" topLeftCell="AV1">
      <selection activeCell="BI24" sqref="BI24"/>
    </sheetView>
  </sheetViews>
  <sheetFormatPr defaultColWidth="9.140625" defaultRowHeight="12.75" outlineLevelRow="1"/>
  <cols>
    <col min="1" max="1" width="7.140625" style="1" customWidth="1"/>
    <col min="2" max="2" width="42.28125" style="1" customWidth="1"/>
    <col min="3" max="3" width="9.7109375" style="1" customWidth="1"/>
    <col min="4" max="4" width="16.7109375" style="1" customWidth="1"/>
    <col min="5" max="5" width="6.00390625" style="1" customWidth="1"/>
    <col min="6" max="6" width="5.7109375" style="1" customWidth="1"/>
    <col min="7" max="7" width="5.28125" style="1" customWidth="1"/>
    <col min="8" max="8" width="5.140625" style="1" customWidth="1"/>
    <col min="9" max="9" width="5.28125" style="1" customWidth="1"/>
    <col min="10" max="11" width="5.7109375" style="1" customWidth="1"/>
    <col min="12" max="12" width="4.8515625" style="1" customWidth="1"/>
    <col min="13" max="13" width="4.57421875" style="1" customWidth="1"/>
    <col min="14" max="14" width="4.8515625" style="1" customWidth="1"/>
    <col min="15" max="15" width="5.57421875" style="1" customWidth="1"/>
    <col min="16" max="16" width="5.28125" style="1" customWidth="1"/>
    <col min="17" max="17" width="5.00390625" style="1" customWidth="1"/>
    <col min="18" max="18" width="5.140625" style="1" customWidth="1"/>
    <col min="19" max="19" width="4.8515625" style="1" customWidth="1"/>
    <col min="20" max="20" width="5.00390625" style="1" customWidth="1"/>
    <col min="21" max="22" width="4.8515625" style="1" customWidth="1"/>
    <col min="23" max="23" width="5.421875" style="1" customWidth="1"/>
    <col min="24" max="24" width="4.7109375" style="1" customWidth="1"/>
    <col min="25" max="25" width="4.8515625" style="1" customWidth="1"/>
    <col min="26" max="26" width="5.00390625" style="1" customWidth="1"/>
    <col min="27" max="28" width="4.7109375" style="1" customWidth="1"/>
    <col min="29" max="29" width="5.00390625" style="1" customWidth="1"/>
    <col min="30" max="30" width="5.28125" style="1" customWidth="1"/>
    <col min="31" max="31" width="4.8515625" style="1" customWidth="1"/>
    <col min="32" max="32" width="5.28125" style="1" customWidth="1"/>
    <col min="33" max="33" width="5.421875" style="1" customWidth="1"/>
    <col min="34" max="34" width="5.57421875" style="1" customWidth="1"/>
    <col min="35" max="35" width="5.7109375" style="1" customWidth="1"/>
    <col min="36" max="36" width="5.8515625" style="1" customWidth="1"/>
    <col min="37" max="37" width="6.28125" style="1" customWidth="1"/>
    <col min="38" max="38" width="5.421875" style="1" customWidth="1"/>
    <col min="39" max="39" width="5.8515625" style="1" customWidth="1"/>
    <col min="40" max="40" width="5.140625" style="1" customWidth="1"/>
    <col min="41" max="41" width="5.7109375" style="1" customWidth="1"/>
    <col min="42" max="43" width="5.00390625" style="1" customWidth="1"/>
    <col min="44" max="44" width="5.57421875" style="1" customWidth="1"/>
    <col min="45" max="45" width="4.57421875" style="1" customWidth="1"/>
    <col min="46" max="47" width="5.28125" style="1" customWidth="1"/>
    <col min="48" max="48" width="5.7109375" style="1" customWidth="1"/>
    <col min="49" max="49" width="5.140625" style="1" customWidth="1"/>
    <col min="50" max="53" width="5.28125" style="1" customWidth="1"/>
    <col min="54" max="54" width="5.00390625" style="1" customWidth="1"/>
    <col min="55" max="55" width="6.00390625" style="1" customWidth="1"/>
    <col min="56" max="56" width="5.57421875" style="1" customWidth="1"/>
    <col min="57" max="59" width="5.28125" style="1" customWidth="1"/>
    <col min="60" max="60" width="5.00390625" style="1" customWidth="1"/>
    <col min="61" max="61" width="6.57421875" style="1" customWidth="1"/>
    <col min="62" max="62" width="5.8515625" style="1" customWidth="1"/>
    <col min="63" max="63" width="5.140625" style="1" customWidth="1"/>
    <col min="64" max="64" width="5.28125" style="1" customWidth="1"/>
    <col min="65" max="65" width="5.7109375" style="1" customWidth="1"/>
    <col min="66" max="66" width="4.8515625" style="1" customWidth="1"/>
    <col min="67" max="67" width="4.57421875" style="1" customWidth="1"/>
    <col min="68" max="68" width="5.28125" style="1" customWidth="1"/>
    <col min="69" max="69" width="5.421875" style="1" customWidth="1"/>
    <col min="70" max="70" width="5.28125" style="1" customWidth="1"/>
    <col min="71" max="71" width="4.8515625" style="1" customWidth="1"/>
    <col min="72" max="72" width="5.28125" style="1" customWidth="1"/>
    <col min="73" max="73" width="5.140625" style="1" customWidth="1"/>
    <col min="74" max="74" width="5.00390625" style="1" customWidth="1"/>
    <col min="75" max="75" width="4.8515625" style="1" customWidth="1"/>
    <col min="76" max="76" width="5.7109375" style="1" customWidth="1"/>
    <col min="77" max="77" width="4.8515625" style="1" customWidth="1"/>
    <col min="78" max="78" width="5.28125" style="1" customWidth="1"/>
    <col min="79" max="79" width="4.8515625" style="1" customWidth="1"/>
    <col min="80" max="80" width="5.28125" style="1" customWidth="1"/>
    <col min="81" max="81" width="5.140625" style="1" customWidth="1"/>
    <col min="82" max="82" width="16.140625" style="1" customWidth="1"/>
    <col min="83" max="83" width="0.5625" style="1" customWidth="1"/>
    <col min="84" max="16384" width="9.140625" style="1" customWidth="1"/>
  </cols>
  <sheetData>
    <row r="1" spans="1:82" ht="39.75" customHeight="1">
      <c r="A1" s="278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CD1" s="21"/>
    </row>
    <row r="2" spans="76:82" ht="24" customHeight="1">
      <c r="BX2" s="10"/>
      <c r="CA2" s="280"/>
      <c r="CB2" s="280"/>
      <c r="CC2" s="280"/>
      <c r="CD2" s="280"/>
    </row>
    <row r="3" spans="1:37" ht="15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</row>
    <row r="4" spans="1:37" ht="15">
      <c r="A4" s="6"/>
      <c r="B4" s="6"/>
      <c r="C4" s="6"/>
      <c r="D4" s="6"/>
      <c r="E4" s="6"/>
      <c r="F4" s="6"/>
      <c r="G4" s="6"/>
      <c r="H4" s="6"/>
      <c r="I4" s="6"/>
      <c r="J4" s="6"/>
      <c r="K4" s="7" t="s">
        <v>856</v>
      </c>
      <c r="L4" s="282" t="s">
        <v>176</v>
      </c>
      <c r="M4" s="282"/>
      <c r="N4" s="281" t="s">
        <v>869</v>
      </c>
      <c r="O4" s="281"/>
      <c r="P4" s="282" t="s">
        <v>100</v>
      </c>
      <c r="Q4" s="282"/>
      <c r="R4" s="6" t="s">
        <v>870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7" t="s">
        <v>741</v>
      </c>
      <c r="L6" s="283" t="s">
        <v>532</v>
      </c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84" t="s">
        <v>742</v>
      </c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8"/>
      <c r="AB7" s="6"/>
      <c r="AC7" s="6"/>
      <c r="AD7" s="6"/>
      <c r="AE7" s="6"/>
      <c r="AF7" s="6"/>
      <c r="AG7" s="6"/>
      <c r="AH7" s="6"/>
      <c r="AI7" s="6"/>
      <c r="AJ7" s="8"/>
      <c r="AK7" s="8"/>
    </row>
    <row r="8" spans="1:37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 t="s">
        <v>743</v>
      </c>
      <c r="P9" s="282" t="s">
        <v>100</v>
      </c>
      <c r="Q9" s="282"/>
      <c r="R9" s="6" t="s">
        <v>744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1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 t="s">
        <v>745</v>
      </c>
      <c r="O11" s="25" t="s">
        <v>533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12"/>
      <c r="AF11" s="12"/>
      <c r="AG11" s="6"/>
      <c r="AH11" s="6"/>
      <c r="AI11" s="6"/>
      <c r="AJ11" s="6"/>
      <c r="AK11" s="6"/>
    </row>
    <row r="12" spans="1:3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34" t="s">
        <v>746</v>
      </c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13"/>
      <c r="AF12" s="13"/>
      <c r="AG12" s="4"/>
      <c r="AH12" s="4"/>
      <c r="AI12" s="4"/>
      <c r="AJ12" s="4"/>
      <c r="AK12" s="4"/>
    </row>
    <row r="13" spans="7:19" ht="9" customHeight="1"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82" ht="15" customHeight="1">
      <c r="A14" s="269" t="s">
        <v>758</v>
      </c>
      <c r="B14" s="269" t="s">
        <v>759</v>
      </c>
      <c r="C14" s="269" t="s">
        <v>880</v>
      </c>
      <c r="D14" s="269" t="s">
        <v>772</v>
      </c>
      <c r="E14" s="325" t="s">
        <v>108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6"/>
      <c r="BW14" s="317" t="s">
        <v>2</v>
      </c>
      <c r="BX14" s="318"/>
      <c r="BY14" s="318"/>
      <c r="BZ14" s="318"/>
      <c r="CA14" s="318"/>
      <c r="CB14" s="318"/>
      <c r="CC14" s="319"/>
      <c r="CD14" s="269" t="s">
        <v>761</v>
      </c>
    </row>
    <row r="15" spans="1:82" ht="15" customHeight="1">
      <c r="A15" s="270"/>
      <c r="B15" s="270"/>
      <c r="C15" s="270"/>
      <c r="D15" s="270"/>
      <c r="E15" s="272" t="s">
        <v>747</v>
      </c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333"/>
      <c r="AM15" s="333"/>
      <c r="AN15" s="272" t="s">
        <v>748</v>
      </c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73"/>
      <c r="BW15" s="320"/>
      <c r="BX15" s="321"/>
      <c r="BY15" s="321"/>
      <c r="BZ15" s="321"/>
      <c r="CA15" s="321"/>
      <c r="CB15" s="321"/>
      <c r="CC15" s="322"/>
      <c r="CD15" s="270"/>
    </row>
    <row r="16" spans="1:82" ht="15" customHeight="1">
      <c r="A16" s="270"/>
      <c r="B16" s="270"/>
      <c r="C16" s="270"/>
      <c r="D16" s="270"/>
      <c r="E16" s="272" t="s">
        <v>862</v>
      </c>
      <c r="F16" s="286"/>
      <c r="G16" s="286"/>
      <c r="H16" s="286"/>
      <c r="I16" s="286"/>
      <c r="J16" s="286"/>
      <c r="K16" s="273"/>
      <c r="L16" s="272" t="s">
        <v>863</v>
      </c>
      <c r="M16" s="286"/>
      <c r="N16" s="286"/>
      <c r="O16" s="286"/>
      <c r="P16" s="286"/>
      <c r="Q16" s="286"/>
      <c r="R16" s="273"/>
      <c r="S16" s="272" t="s">
        <v>864</v>
      </c>
      <c r="T16" s="286"/>
      <c r="U16" s="286"/>
      <c r="V16" s="286"/>
      <c r="W16" s="286"/>
      <c r="X16" s="286"/>
      <c r="Y16" s="273"/>
      <c r="Z16" s="272" t="s">
        <v>865</v>
      </c>
      <c r="AA16" s="286"/>
      <c r="AB16" s="286"/>
      <c r="AC16" s="286"/>
      <c r="AD16" s="286"/>
      <c r="AE16" s="286"/>
      <c r="AF16" s="273"/>
      <c r="AG16" s="272" t="s">
        <v>866</v>
      </c>
      <c r="AH16" s="286"/>
      <c r="AI16" s="286"/>
      <c r="AJ16" s="286"/>
      <c r="AK16" s="286"/>
      <c r="AL16" s="286"/>
      <c r="AM16" s="286"/>
      <c r="AN16" s="272" t="s">
        <v>862</v>
      </c>
      <c r="AO16" s="286"/>
      <c r="AP16" s="286"/>
      <c r="AQ16" s="286"/>
      <c r="AR16" s="286"/>
      <c r="AS16" s="286"/>
      <c r="AT16" s="273"/>
      <c r="AU16" s="272" t="s">
        <v>863</v>
      </c>
      <c r="AV16" s="286"/>
      <c r="AW16" s="286"/>
      <c r="AX16" s="286"/>
      <c r="AY16" s="286"/>
      <c r="AZ16" s="286"/>
      <c r="BA16" s="273"/>
      <c r="BB16" s="272" t="s">
        <v>864</v>
      </c>
      <c r="BC16" s="286"/>
      <c r="BD16" s="286"/>
      <c r="BE16" s="286"/>
      <c r="BF16" s="286"/>
      <c r="BG16" s="286"/>
      <c r="BH16" s="273"/>
      <c r="BI16" s="272" t="s">
        <v>865</v>
      </c>
      <c r="BJ16" s="286"/>
      <c r="BK16" s="286"/>
      <c r="BL16" s="286"/>
      <c r="BM16" s="286"/>
      <c r="BN16" s="286"/>
      <c r="BO16" s="273"/>
      <c r="BP16" s="272" t="s">
        <v>866</v>
      </c>
      <c r="BQ16" s="286"/>
      <c r="BR16" s="286"/>
      <c r="BS16" s="286"/>
      <c r="BT16" s="286"/>
      <c r="BU16" s="286"/>
      <c r="BV16" s="273"/>
      <c r="BW16" s="285"/>
      <c r="BX16" s="323"/>
      <c r="BY16" s="323"/>
      <c r="BZ16" s="323"/>
      <c r="CA16" s="323"/>
      <c r="CB16" s="323"/>
      <c r="CC16" s="324"/>
      <c r="CD16" s="270"/>
    </row>
    <row r="17" spans="1:82" ht="90" customHeight="1">
      <c r="A17" s="270"/>
      <c r="B17" s="270"/>
      <c r="C17" s="270"/>
      <c r="D17" s="270"/>
      <c r="E17" s="16" t="s">
        <v>767</v>
      </c>
      <c r="F17" s="16" t="s">
        <v>768</v>
      </c>
      <c r="G17" s="16" t="s">
        <v>773</v>
      </c>
      <c r="H17" s="16" t="s">
        <v>774</v>
      </c>
      <c r="I17" s="16" t="s">
        <v>775</v>
      </c>
      <c r="J17" s="16" t="s">
        <v>770</v>
      </c>
      <c r="K17" s="16" t="s">
        <v>771</v>
      </c>
      <c r="L17" s="16" t="s">
        <v>767</v>
      </c>
      <c r="M17" s="16" t="s">
        <v>768</v>
      </c>
      <c r="N17" s="16" t="s">
        <v>773</v>
      </c>
      <c r="O17" s="16" t="s">
        <v>774</v>
      </c>
      <c r="P17" s="16" t="s">
        <v>775</v>
      </c>
      <c r="Q17" s="16" t="s">
        <v>770</v>
      </c>
      <c r="R17" s="16" t="s">
        <v>771</v>
      </c>
      <c r="S17" s="16" t="s">
        <v>767</v>
      </c>
      <c r="T17" s="16" t="s">
        <v>768</v>
      </c>
      <c r="U17" s="16" t="s">
        <v>773</v>
      </c>
      <c r="V17" s="16" t="s">
        <v>774</v>
      </c>
      <c r="W17" s="16" t="s">
        <v>775</v>
      </c>
      <c r="X17" s="16" t="s">
        <v>770</v>
      </c>
      <c r="Y17" s="16" t="s">
        <v>771</v>
      </c>
      <c r="Z17" s="16" t="s">
        <v>767</v>
      </c>
      <c r="AA17" s="16" t="s">
        <v>768</v>
      </c>
      <c r="AB17" s="16" t="s">
        <v>773</v>
      </c>
      <c r="AC17" s="16" t="s">
        <v>774</v>
      </c>
      <c r="AD17" s="16" t="s">
        <v>775</v>
      </c>
      <c r="AE17" s="16" t="s">
        <v>770</v>
      </c>
      <c r="AF17" s="16" t="s">
        <v>771</v>
      </c>
      <c r="AG17" s="16" t="s">
        <v>767</v>
      </c>
      <c r="AH17" s="16" t="s">
        <v>768</v>
      </c>
      <c r="AI17" s="16" t="s">
        <v>773</v>
      </c>
      <c r="AJ17" s="16" t="s">
        <v>774</v>
      </c>
      <c r="AK17" s="16" t="s">
        <v>775</v>
      </c>
      <c r="AL17" s="16" t="s">
        <v>770</v>
      </c>
      <c r="AM17" s="16" t="s">
        <v>771</v>
      </c>
      <c r="AN17" s="16" t="s">
        <v>767</v>
      </c>
      <c r="AO17" s="16" t="s">
        <v>768</v>
      </c>
      <c r="AP17" s="16" t="s">
        <v>773</v>
      </c>
      <c r="AQ17" s="16" t="s">
        <v>774</v>
      </c>
      <c r="AR17" s="16" t="s">
        <v>775</v>
      </c>
      <c r="AS17" s="16" t="s">
        <v>770</v>
      </c>
      <c r="AT17" s="16" t="s">
        <v>771</v>
      </c>
      <c r="AU17" s="16" t="s">
        <v>767</v>
      </c>
      <c r="AV17" s="16" t="s">
        <v>768</v>
      </c>
      <c r="AW17" s="16" t="s">
        <v>773</v>
      </c>
      <c r="AX17" s="16" t="s">
        <v>774</v>
      </c>
      <c r="AY17" s="16" t="s">
        <v>775</v>
      </c>
      <c r="AZ17" s="16" t="s">
        <v>770</v>
      </c>
      <c r="BA17" s="16" t="s">
        <v>771</v>
      </c>
      <c r="BB17" s="16" t="s">
        <v>767</v>
      </c>
      <c r="BC17" s="16" t="s">
        <v>768</v>
      </c>
      <c r="BD17" s="16" t="s">
        <v>773</v>
      </c>
      <c r="BE17" s="16" t="s">
        <v>774</v>
      </c>
      <c r="BF17" s="16" t="s">
        <v>775</v>
      </c>
      <c r="BG17" s="16" t="s">
        <v>770</v>
      </c>
      <c r="BH17" s="16" t="s">
        <v>771</v>
      </c>
      <c r="BI17" s="16" t="s">
        <v>767</v>
      </c>
      <c r="BJ17" s="16" t="s">
        <v>768</v>
      </c>
      <c r="BK17" s="16" t="s">
        <v>773</v>
      </c>
      <c r="BL17" s="16" t="s">
        <v>774</v>
      </c>
      <c r="BM17" s="16" t="s">
        <v>775</v>
      </c>
      <c r="BN17" s="16" t="s">
        <v>770</v>
      </c>
      <c r="BO17" s="16" t="s">
        <v>771</v>
      </c>
      <c r="BP17" s="16" t="s">
        <v>767</v>
      </c>
      <c r="BQ17" s="16" t="s">
        <v>768</v>
      </c>
      <c r="BR17" s="16" t="s">
        <v>773</v>
      </c>
      <c r="BS17" s="16" t="s">
        <v>774</v>
      </c>
      <c r="BT17" s="16" t="s">
        <v>775</v>
      </c>
      <c r="BU17" s="16" t="s">
        <v>770</v>
      </c>
      <c r="BV17" s="16" t="s">
        <v>771</v>
      </c>
      <c r="BW17" s="16" t="s">
        <v>767</v>
      </c>
      <c r="BX17" s="16" t="s">
        <v>768</v>
      </c>
      <c r="BY17" s="16" t="s">
        <v>773</v>
      </c>
      <c r="BZ17" s="16" t="s">
        <v>774</v>
      </c>
      <c r="CA17" s="16" t="s">
        <v>775</v>
      </c>
      <c r="CB17" s="16" t="s">
        <v>770</v>
      </c>
      <c r="CC17" s="16" t="s">
        <v>771</v>
      </c>
      <c r="CD17" s="270"/>
    </row>
    <row r="18" spans="1:82" ht="15" customHeight="1">
      <c r="A18" s="3">
        <v>1</v>
      </c>
      <c r="B18" s="3">
        <v>2</v>
      </c>
      <c r="C18" s="3">
        <v>3</v>
      </c>
      <c r="D18" s="3">
        <v>4</v>
      </c>
      <c r="E18" s="3" t="s">
        <v>784</v>
      </c>
      <c r="F18" s="3" t="s">
        <v>785</v>
      </c>
      <c r="G18" s="3" t="s">
        <v>786</v>
      </c>
      <c r="H18" s="3" t="s">
        <v>787</v>
      </c>
      <c r="I18" s="3" t="s">
        <v>820</v>
      </c>
      <c r="J18" s="3" t="s">
        <v>821</v>
      </c>
      <c r="K18" s="3" t="s">
        <v>822</v>
      </c>
      <c r="L18" s="3" t="s">
        <v>817</v>
      </c>
      <c r="M18" s="3" t="s">
        <v>818</v>
      </c>
      <c r="N18" s="3" t="s">
        <v>819</v>
      </c>
      <c r="O18" s="3" t="s">
        <v>885</v>
      </c>
      <c r="P18" s="3" t="s">
        <v>886</v>
      </c>
      <c r="Q18" s="3" t="s">
        <v>887</v>
      </c>
      <c r="R18" s="3" t="s">
        <v>888</v>
      </c>
      <c r="S18" s="3" t="s">
        <v>889</v>
      </c>
      <c r="T18" s="3" t="s">
        <v>890</v>
      </c>
      <c r="U18" s="3" t="s">
        <v>891</v>
      </c>
      <c r="V18" s="3" t="s">
        <v>892</v>
      </c>
      <c r="W18" s="3" t="s">
        <v>893</v>
      </c>
      <c r="X18" s="3" t="s">
        <v>894</v>
      </c>
      <c r="Y18" s="3" t="s">
        <v>895</v>
      </c>
      <c r="Z18" s="3" t="s">
        <v>896</v>
      </c>
      <c r="AA18" s="3" t="s">
        <v>897</v>
      </c>
      <c r="AB18" s="3" t="s">
        <v>898</v>
      </c>
      <c r="AC18" s="3" t="s">
        <v>899</v>
      </c>
      <c r="AD18" s="3" t="s">
        <v>900</v>
      </c>
      <c r="AE18" s="3" t="s">
        <v>901</v>
      </c>
      <c r="AF18" s="3" t="s">
        <v>902</v>
      </c>
      <c r="AG18" s="3" t="s">
        <v>903</v>
      </c>
      <c r="AH18" s="3" t="s">
        <v>904</v>
      </c>
      <c r="AI18" s="3" t="s">
        <v>905</v>
      </c>
      <c r="AJ18" s="3" t="s">
        <v>906</v>
      </c>
      <c r="AK18" s="3" t="s">
        <v>907</v>
      </c>
      <c r="AL18" s="3" t="s">
        <v>908</v>
      </c>
      <c r="AM18" s="3" t="s">
        <v>909</v>
      </c>
      <c r="AN18" s="3" t="s">
        <v>788</v>
      </c>
      <c r="AO18" s="3" t="s">
        <v>789</v>
      </c>
      <c r="AP18" s="3" t="s">
        <v>790</v>
      </c>
      <c r="AQ18" s="3" t="s">
        <v>791</v>
      </c>
      <c r="AR18" s="3" t="s">
        <v>828</v>
      </c>
      <c r="AS18" s="3" t="s">
        <v>829</v>
      </c>
      <c r="AT18" s="3" t="s">
        <v>830</v>
      </c>
      <c r="AU18" s="3" t="s">
        <v>825</v>
      </c>
      <c r="AV18" s="3" t="s">
        <v>826</v>
      </c>
      <c r="AW18" s="3" t="s">
        <v>827</v>
      </c>
      <c r="AX18" s="3" t="s">
        <v>910</v>
      </c>
      <c r="AY18" s="3" t="s">
        <v>911</v>
      </c>
      <c r="AZ18" s="3" t="s">
        <v>912</v>
      </c>
      <c r="BA18" s="3" t="s">
        <v>913</v>
      </c>
      <c r="BB18" s="3" t="s">
        <v>914</v>
      </c>
      <c r="BC18" s="3" t="s">
        <v>915</v>
      </c>
      <c r="BD18" s="3" t="s">
        <v>916</v>
      </c>
      <c r="BE18" s="3" t="s">
        <v>917</v>
      </c>
      <c r="BF18" s="3" t="s">
        <v>918</v>
      </c>
      <c r="BG18" s="3" t="s">
        <v>919</v>
      </c>
      <c r="BH18" s="3" t="s">
        <v>920</v>
      </c>
      <c r="BI18" s="3" t="s">
        <v>921</v>
      </c>
      <c r="BJ18" s="3" t="s">
        <v>922</v>
      </c>
      <c r="BK18" s="3" t="s">
        <v>923</v>
      </c>
      <c r="BL18" s="3" t="s">
        <v>924</v>
      </c>
      <c r="BM18" s="3" t="s">
        <v>925</v>
      </c>
      <c r="BN18" s="3" t="s">
        <v>926</v>
      </c>
      <c r="BO18" s="3" t="s">
        <v>927</v>
      </c>
      <c r="BP18" s="3" t="s">
        <v>928</v>
      </c>
      <c r="BQ18" s="3" t="s">
        <v>929</v>
      </c>
      <c r="BR18" s="3" t="s">
        <v>930</v>
      </c>
      <c r="BS18" s="3" t="s">
        <v>931</v>
      </c>
      <c r="BT18" s="3" t="s">
        <v>932</v>
      </c>
      <c r="BU18" s="3" t="s">
        <v>933</v>
      </c>
      <c r="BV18" s="3" t="s">
        <v>934</v>
      </c>
      <c r="BW18" s="3" t="s">
        <v>792</v>
      </c>
      <c r="BX18" s="3" t="s">
        <v>793</v>
      </c>
      <c r="BY18" s="3" t="s">
        <v>794</v>
      </c>
      <c r="BZ18" s="3" t="s">
        <v>795</v>
      </c>
      <c r="CA18" s="3" t="s">
        <v>834</v>
      </c>
      <c r="CB18" s="3" t="s">
        <v>835</v>
      </c>
      <c r="CC18" s="3" t="s">
        <v>836</v>
      </c>
      <c r="CD18" s="3">
        <v>8</v>
      </c>
    </row>
    <row r="19" spans="1:82" ht="17.25" customHeight="1">
      <c r="A19" s="123" t="s">
        <v>35</v>
      </c>
      <c r="B19" s="124" t="s">
        <v>757</v>
      </c>
      <c r="C19" s="125" t="s">
        <v>40</v>
      </c>
      <c r="D19" s="125" t="s">
        <v>40</v>
      </c>
      <c r="E19" s="176">
        <f>E20+E33</f>
        <v>40</v>
      </c>
      <c r="F19" s="176">
        <f aca="true" t="shared" si="0" ref="F19:K19">F20+F33</f>
        <v>0</v>
      </c>
      <c r="G19" s="176">
        <f t="shared" si="0"/>
        <v>4.8</v>
      </c>
      <c r="H19" s="176">
        <f t="shared" si="0"/>
        <v>0</v>
      </c>
      <c r="I19" s="176">
        <f t="shared" si="0"/>
        <v>0.85</v>
      </c>
      <c r="J19" s="176">
        <f t="shared" si="0"/>
        <v>0</v>
      </c>
      <c r="K19" s="176">
        <f t="shared" si="0"/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176">
        <v>0</v>
      </c>
      <c r="AA19" s="176">
        <v>0</v>
      </c>
      <c r="AB19" s="176">
        <v>0</v>
      </c>
      <c r="AC19" s="176">
        <v>0</v>
      </c>
      <c r="AD19" s="176">
        <v>0</v>
      </c>
      <c r="AE19" s="176">
        <v>0</v>
      </c>
      <c r="AF19" s="176">
        <v>0</v>
      </c>
      <c r="AG19" s="176">
        <f aca="true" t="shared" si="1" ref="AG19:AM19">AG20+AG33</f>
        <v>40</v>
      </c>
      <c r="AH19" s="176">
        <f t="shared" si="1"/>
        <v>0</v>
      </c>
      <c r="AI19" s="176">
        <f t="shared" si="1"/>
        <v>4.8</v>
      </c>
      <c r="AJ19" s="176">
        <f t="shared" si="1"/>
        <v>0</v>
      </c>
      <c r="AK19" s="176">
        <f t="shared" si="1"/>
        <v>0.85</v>
      </c>
      <c r="AL19" s="176">
        <f t="shared" si="1"/>
        <v>0</v>
      </c>
      <c r="AM19" s="176">
        <f t="shared" si="1"/>
        <v>0</v>
      </c>
      <c r="AN19" s="176">
        <f aca="true" t="shared" si="2" ref="AN19:BV19">AN20+AN33</f>
        <v>40</v>
      </c>
      <c r="AO19" s="176">
        <f t="shared" si="2"/>
        <v>0</v>
      </c>
      <c r="AP19" s="176">
        <f t="shared" si="2"/>
        <v>9.463999999999999</v>
      </c>
      <c r="AQ19" s="176">
        <f t="shared" si="2"/>
        <v>0</v>
      </c>
      <c r="AR19" s="176">
        <f t="shared" si="2"/>
        <v>0</v>
      </c>
      <c r="AS19" s="176">
        <f t="shared" si="2"/>
        <v>0</v>
      </c>
      <c r="AT19" s="176">
        <f t="shared" si="2"/>
        <v>0</v>
      </c>
      <c r="AU19" s="176">
        <f t="shared" si="2"/>
        <v>0</v>
      </c>
      <c r="AV19" s="176">
        <f t="shared" si="2"/>
        <v>0</v>
      </c>
      <c r="AW19" s="176">
        <f t="shared" si="2"/>
        <v>0</v>
      </c>
      <c r="AX19" s="176">
        <f t="shared" si="2"/>
        <v>0</v>
      </c>
      <c r="AY19" s="176">
        <f t="shared" si="2"/>
        <v>0</v>
      </c>
      <c r="AZ19" s="176">
        <f t="shared" si="2"/>
        <v>0</v>
      </c>
      <c r="BA19" s="176">
        <f t="shared" si="2"/>
        <v>0</v>
      </c>
      <c r="BB19" s="176">
        <f t="shared" si="2"/>
        <v>0</v>
      </c>
      <c r="BC19" s="176">
        <f t="shared" si="2"/>
        <v>0</v>
      </c>
      <c r="BD19" s="176">
        <f t="shared" si="2"/>
        <v>0.094</v>
      </c>
      <c r="BE19" s="176">
        <f t="shared" si="2"/>
        <v>0</v>
      </c>
      <c r="BF19" s="176">
        <f t="shared" si="2"/>
        <v>0</v>
      </c>
      <c r="BG19" s="176">
        <f t="shared" si="2"/>
        <v>0</v>
      </c>
      <c r="BH19" s="176">
        <f t="shared" si="2"/>
        <v>0</v>
      </c>
      <c r="BI19" s="176">
        <f t="shared" si="2"/>
        <v>40</v>
      </c>
      <c r="BJ19" s="176">
        <f t="shared" si="2"/>
        <v>0</v>
      </c>
      <c r="BK19" s="176">
        <f t="shared" si="2"/>
        <v>9.37</v>
      </c>
      <c r="BL19" s="176">
        <f t="shared" si="2"/>
        <v>0</v>
      </c>
      <c r="BM19" s="176">
        <f t="shared" si="2"/>
        <v>0</v>
      </c>
      <c r="BN19" s="176">
        <f t="shared" si="2"/>
        <v>0</v>
      </c>
      <c r="BO19" s="176">
        <f t="shared" si="2"/>
        <v>0</v>
      </c>
      <c r="BP19" s="176">
        <f t="shared" si="2"/>
        <v>0</v>
      </c>
      <c r="BQ19" s="176">
        <f t="shared" si="2"/>
        <v>0</v>
      </c>
      <c r="BR19" s="176">
        <f t="shared" si="2"/>
        <v>0</v>
      </c>
      <c r="BS19" s="176">
        <f t="shared" si="2"/>
        <v>0</v>
      </c>
      <c r="BT19" s="176">
        <f t="shared" si="2"/>
        <v>0</v>
      </c>
      <c r="BU19" s="176">
        <f t="shared" si="2"/>
        <v>0</v>
      </c>
      <c r="BV19" s="176">
        <f t="shared" si="2"/>
        <v>0</v>
      </c>
      <c r="BW19" s="176">
        <f aca="true" t="shared" si="3" ref="BW19:CC19">BW20+BW33</f>
        <v>0</v>
      </c>
      <c r="BX19" s="176">
        <f t="shared" si="3"/>
        <v>0</v>
      </c>
      <c r="BY19" s="176">
        <f t="shared" si="3"/>
        <v>0</v>
      </c>
      <c r="BZ19" s="176">
        <f t="shared" si="3"/>
        <v>0</v>
      </c>
      <c r="CA19" s="176">
        <f t="shared" si="3"/>
        <v>0</v>
      </c>
      <c r="CB19" s="176">
        <f t="shared" si="3"/>
        <v>0</v>
      </c>
      <c r="CC19" s="176">
        <f t="shared" si="3"/>
        <v>0</v>
      </c>
      <c r="CD19" s="177"/>
    </row>
    <row r="20" spans="1:82" ht="26.25" customHeight="1" outlineLevel="1">
      <c r="A20" s="116">
        <v>1.2</v>
      </c>
      <c r="B20" s="117" t="s">
        <v>732</v>
      </c>
      <c r="C20" s="126" t="s">
        <v>40</v>
      </c>
      <c r="D20" s="126" t="s">
        <v>40</v>
      </c>
      <c r="E20" s="180">
        <f>E21+E25+E29</f>
        <v>40</v>
      </c>
      <c r="F20" s="180">
        <f aca="true" t="shared" si="4" ref="F20:K20">F21+F25+F29</f>
        <v>0</v>
      </c>
      <c r="G20" s="180">
        <f t="shared" si="4"/>
        <v>4.8</v>
      </c>
      <c r="H20" s="180">
        <f t="shared" si="4"/>
        <v>0</v>
      </c>
      <c r="I20" s="180">
        <f t="shared" si="4"/>
        <v>0.85</v>
      </c>
      <c r="J20" s="180">
        <f t="shared" si="4"/>
        <v>0</v>
      </c>
      <c r="K20" s="180">
        <f t="shared" si="4"/>
        <v>0</v>
      </c>
      <c r="L20" s="180">
        <v>0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80">
        <v>0</v>
      </c>
      <c r="U20" s="180">
        <v>0</v>
      </c>
      <c r="V20" s="180">
        <v>0</v>
      </c>
      <c r="W20" s="180">
        <v>0</v>
      </c>
      <c r="X20" s="180">
        <v>0</v>
      </c>
      <c r="Y20" s="180">
        <v>0</v>
      </c>
      <c r="Z20" s="180">
        <v>0</v>
      </c>
      <c r="AA20" s="180">
        <v>0</v>
      </c>
      <c r="AB20" s="180">
        <v>0</v>
      </c>
      <c r="AC20" s="180">
        <v>0</v>
      </c>
      <c r="AD20" s="180">
        <v>0</v>
      </c>
      <c r="AE20" s="180">
        <v>0</v>
      </c>
      <c r="AF20" s="180">
        <v>0</v>
      </c>
      <c r="AG20" s="180">
        <f aca="true" t="shared" si="5" ref="AG20:AM20">AG21+AG25+AG29</f>
        <v>40</v>
      </c>
      <c r="AH20" s="180">
        <f t="shared" si="5"/>
        <v>0</v>
      </c>
      <c r="AI20" s="180">
        <f t="shared" si="5"/>
        <v>4.8</v>
      </c>
      <c r="AJ20" s="180">
        <f t="shared" si="5"/>
        <v>0</v>
      </c>
      <c r="AK20" s="180">
        <f t="shared" si="5"/>
        <v>0.85</v>
      </c>
      <c r="AL20" s="180">
        <f t="shared" si="5"/>
        <v>0</v>
      </c>
      <c r="AM20" s="180">
        <f t="shared" si="5"/>
        <v>0</v>
      </c>
      <c r="AN20" s="180">
        <f aca="true" t="shared" si="6" ref="AN20:BV20">AN21+AN25+AN29</f>
        <v>40</v>
      </c>
      <c r="AO20" s="180">
        <f t="shared" si="6"/>
        <v>0</v>
      </c>
      <c r="AP20" s="180">
        <f t="shared" si="6"/>
        <v>9.463999999999999</v>
      </c>
      <c r="AQ20" s="180">
        <f t="shared" si="6"/>
        <v>0</v>
      </c>
      <c r="AR20" s="180">
        <f t="shared" si="6"/>
        <v>0</v>
      </c>
      <c r="AS20" s="180">
        <f t="shared" si="6"/>
        <v>0</v>
      </c>
      <c r="AT20" s="180">
        <f t="shared" si="6"/>
        <v>0</v>
      </c>
      <c r="AU20" s="180">
        <f t="shared" si="6"/>
        <v>0</v>
      </c>
      <c r="AV20" s="180">
        <f t="shared" si="6"/>
        <v>0</v>
      </c>
      <c r="AW20" s="180">
        <f t="shared" si="6"/>
        <v>0</v>
      </c>
      <c r="AX20" s="180">
        <f t="shared" si="6"/>
        <v>0</v>
      </c>
      <c r="AY20" s="180">
        <f t="shared" si="6"/>
        <v>0</v>
      </c>
      <c r="AZ20" s="180">
        <f t="shared" si="6"/>
        <v>0</v>
      </c>
      <c r="BA20" s="180">
        <f t="shared" si="6"/>
        <v>0</v>
      </c>
      <c r="BB20" s="180">
        <f t="shared" si="6"/>
        <v>0</v>
      </c>
      <c r="BC20" s="180">
        <f t="shared" si="6"/>
        <v>0</v>
      </c>
      <c r="BD20" s="180">
        <f t="shared" si="6"/>
        <v>0.094</v>
      </c>
      <c r="BE20" s="180">
        <f t="shared" si="6"/>
        <v>0</v>
      </c>
      <c r="BF20" s="180">
        <f t="shared" si="6"/>
        <v>0</v>
      </c>
      <c r="BG20" s="180">
        <f t="shared" si="6"/>
        <v>0</v>
      </c>
      <c r="BH20" s="180">
        <f t="shared" si="6"/>
        <v>0</v>
      </c>
      <c r="BI20" s="180">
        <f t="shared" si="6"/>
        <v>40</v>
      </c>
      <c r="BJ20" s="180">
        <f t="shared" si="6"/>
        <v>0</v>
      </c>
      <c r="BK20" s="180">
        <f t="shared" si="6"/>
        <v>9.37</v>
      </c>
      <c r="BL20" s="180">
        <f t="shared" si="6"/>
        <v>0</v>
      </c>
      <c r="BM20" s="180">
        <f t="shared" si="6"/>
        <v>0</v>
      </c>
      <c r="BN20" s="180">
        <f t="shared" si="6"/>
        <v>0</v>
      </c>
      <c r="BO20" s="180">
        <f t="shared" si="6"/>
        <v>0</v>
      </c>
      <c r="BP20" s="180">
        <f t="shared" si="6"/>
        <v>0</v>
      </c>
      <c r="BQ20" s="180">
        <f t="shared" si="6"/>
        <v>0</v>
      </c>
      <c r="BR20" s="180">
        <f t="shared" si="6"/>
        <v>0</v>
      </c>
      <c r="BS20" s="180">
        <f t="shared" si="6"/>
        <v>0</v>
      </c>
      <c r="BT20" s="180">
        <f t="shared" si="6"/>
        <v>0</v>
      </c>
      <c r="BU20" s="180">
        <f t="shared" si="6"/>
        <v>0</v>
      </c>
      <c r="BV20" s="180">
        <f t="shared" si="6"/>
        <v>0</v>
      </c>
      <c r="BW20" s="180">
        <f aca="true" t="shared" si="7" ref="BW20:CC20">BW21+BW25+BW29</f>
        <v>0</v>
      </c>
      <c r="BX20" s="180">
        <f t="shared" si="7"/>
        <v>0</v>
      </c>
      <c r="BY20" s="180">
        <f t="shared" si="7"/>
        <v>0</v>
      </c>
      <c r="BZ20" s="180">
        <f t="shared" si="7"/>
        <v>0</v>
      </c>
      <c r="CA20" s="180">
        <f t="shared" si="7"/>
        <v>0</v>
      </c>
      <c r="CB20" s="180">
        <f t="shared" si="7"/>
        <v>0</v>
      </c>
      <c r="CC20" s="180">
        <f t="shared" si="7"/>
        <v>0</v>
      </c>
      <c r="CD20" s="180"/>
    </row>
    <row r="21" spans="1:82" ht="52.5" customHeight="1">
      <c r="A21" s="118" t="s">
        <v>842</v>
      </c>
      <c r="B21" s="119" t="s">
        <v>733</v>
      </c>
      <c r="C21" s="127" t="s">
        <v>40</v>
      </c>
      <c r="D21" s="127" t="s">
        <v>40</v>
      </c>
      <c r="E21" s="178">
        <f>E22</f>
        <v>40</v>
      </c>
      <c r="F21" s="178">
        <f aca="true" t="shared" si="8" ref="F21:K21">F22</f>
        <v>0</v>
      </c>
      <c r="G21" s="178">
        <f t="shared" si="8"/>
        <v>0</v>
      </c>
      <c r="H21" s="178">
        <f t="shared" si="8"/>
        <v>0</v>
      </c>
      <c r="I21" s="178">
        <f t="shared" si="8"/>
        <v>0</v>
      </c>
      <c r="J21" s="178">
        <f t="shared" si="8"/>
        <v>0</v>
      </c>
      <c r="K21" s="178">
        <f t="shared" si="8"/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8">
        <v>0</v>
      </c>
      <c r="V21" s="178">
        <v>0</v>
      </c>
      <c r="W21" s="178">
        <v>0</v>
      </c>
      <c r="X21" s="178">
        <v>0</v>
      </c>
      <c r="Y21" s="178">
        <v>0</v>
      </c>
      <c r="Z21" s="178">
        <v>0</v>
      </c>
      <c r="AA21" s="178">
        <v>0</v>
      </c>
      <c r="AB21" s="178">
        <v>0</v>
      </c>
      <c r="AC21" s="178">
        <v>0</v>
      </c>
      <c r="AD21" s="178">
        <v>0</v>
      </c>
      <c r="AE21" s="178">
        <v>0</v>
      </c>
      <c r="AF21" s="178">
        <v>0</v>
      </c>
      <c r="AG21" s="178">
        <f aca="true" t="shared" si="9" ref="AG21:AM21">AG22</f>
        <v>40</v>
      </c>
      <c r="AH21" s="178">
        <f t="shared" si="9"/>
        <v>0</v>
      </c>
      <c r="AI21" s="178">
        <f t="shared" si="9"/>
        <v>0</v>
      </c>
      <c r="AJ21" s="178">
        <f t="shared" si="9"/>
        <v>0</v>
      </c>
      <c r="AK21" s="178">
        <f t="shared" si="9"/>
        <v>0</v>
      </c>
      <c r="AL21" s="178">
        <f t="shared" si="9"/>
        <v>0</v>
      </c>
      <c r="AM21" s="178">
        <f t="shared" si="9"/>
        <v>0</v>
      </c>
      <c r="AN21" s="178">
        <f aca="true" t="shared" si="10" ref="AN21:CC21">AN22</f>
        <v>40</v>
      </c>
      <c r="AO21" s="178">
        <f t="shared" si="10"/>
        <v>0</v>
      </c>
      <c r="AP21" s="178">
        <f t="shared" si="10"/>
        <v>0</v>
      </c>
      <c r="AQ21" s="178">
        <f t="shared" si="10"/>
        <v>0</v>
      </c>
      <c r="AR21" s="178">
        <f t="shared" si="10"/>
        <v>0</v>
      </c>
      <c r="AS21" s="178">
        <f t="shared" si="10"/>
        <v>0</v>
      </c>
      <c r="AT21" s="178">
        <f t="shared" si="10"/>
        <v>0</v>
      </c>
      <c r="AU21" s="178">
        <f t="shared" si="10"/>
        <v>0</v>
      </c>
      <c r="AV21" s="178">
        <f t="shared" si="10"/>
        <v>0</v>
      </c>
      <c r="AW21" s="178">
        <f t="shared" si="10"/>
        <v>0</v>
      </c>
      <c r="AX21" s="178">
        <f t="shared" si="10"/>
        <v>0</v>
      </c>
      <c r="AY21" s="178">
        <f t="shared" si="10"/>
        <v>0</v>
      </c>
      <c r="AZ21" s="178">
        <f t="shared" si="10"/>
        <v>0</v>
      </c>
      <c r="BA21" s="178">
        <f t="shared" si="10"/>
        <v>0</v>
      </c>
      <c r="BB21" s="178">
        <f t="shared" si="10"/>
        <v>0</v>
      </c>
      <c r="BC21" s="178">
        <f t="shared" si="10"/>
        <v>0</v>
      </c>
      <c r="BD21" s="178">
        <f t="shared" si="10"/>
        <v>0</v>
      </c>
      <c r="BE21" s="178">
        <f t="shared" si="10"/>
        <v>0</v>
      </c>
      <c r="BF21" s="178">
        <f t="shared" si="10"/>
        <v>0</v>
      </c>
      <c r="BG21" s="178">
        <f t="shared" si="10"/>
        <v>0</v>
      </c>
      <c r="BH21" s="178">
        <f t="shared" si="10"/>
        <v>0</v>
      </c>
      <c r="BI21" s="178">
        <f t="shared" si="10"/>
        <v>40</v>
      </c>
      <c r="BJ21" s="178">
        <f t="shared" si="10"/>
        <v>0</v>
      </c>
      <c r="BK21" s="178">
        <f t="shared" si="10"/>
        <v>0</v>
      </c>
      <c r="BL21" s="178">
        <f t="shared" si="10"/>
        <v>0</v>
      </c>
      <c r="BM21" s="178">
        <f t="shared" si="10"/>
        <v>0</v>
      </c>
      <c r="BN21" s="178">
        <f t="shared" si="10"/>
        <v>0</v>
      </c>
      <c r="BO21" s="178">
        <f t="shared" si="10"/>
        <v>0</v>
      </c>
      <c r="BP21" s="178">
        <f t="shared" si="10"/>
        <v>0</v>
      </c>
      <c r="BQ21" s="178">
        <f t="shared" si="10"/>
        <v>0</v>
      </c>
      <c r="BR21" s="178">
        <f t="shared" si="10"/>
        <v>0</v>
      </c>
      <c r="BS21" s="178">
        <f t="shared" si="10"/>
        <v>0</v>
      </c>
      <c r="BT21" s="178">
        <f t="shared" si="10"/>
        <v>0</v>
      </c>
      <c r="BU21" s="178">
        <f t="shared" si="10"/>
        <v>0</v>
      </c>
      <c r="BV21" s="178">
        <f t="shared" si="10"/>
        <v>0</v>
      </c>
      <c r="BW21" s="178">
        <f t="shared" si="10"/>
        <v>0</v>
      </c>
      <c r="BX21" s="178">
        <f t="shared" si="10"/>
        <v>0</v>
      </c>
      <c r="BY21" s="178">
        <f t="shared" si="10"/>
        <v>0</v>
      </c>
      <c r="BZ21" s="178">
        <f t="shared" si="10"/>
        <v>0</v>
      </c>
      <c r="CA21" s="178">
        <f t="shared" si="10"/>
        <v>0</v>
      </c>
      <c r="CB21" s="178">
        <f t="shared" si="10"/>
        <v>0</v>
      </c>
      <c r="CC21" s="178">
        <f t="shared" si="10"/>
        <v>0</v>
      </c>
      <c r="CD21" s="179"/>
    </row>
    <row r="22" spans="1:82" ht="27.75" customHeight="1" outlineLevel="1">
      <c r="A22" s="134" t="s">
        <v>843</v>
      </c>
      <c r="B22" s="132" t="s">
        <v>36</v>
      </c>
      <c r="C22" s="133" t="s">
        <v>40</v>
      </c>
      <c r="D22" s="133" t="s">
        <v>40</v>
      </c>
      <c r="E22" s="182">
        <f>E23+E24</f>
        <v>40</v>
      </c>
      <c r="F22" s="182">
        <f aca="true" t="shared" si="11" ref="F22:K22">F23+F24</f>
        <v>0</v>
      </c>
      <c r="G22" s="182">
        <f t="shared" si="11"/>
        <v>0</v>
      </c>
      <c r="H22" s="182">
        <f t="shared" si="11"/>
        <v>0</v>
      </c>
      <c r="I22" s="182">
        <f t="shared" si="11"/>
        <v>0</v>
      </c>
      <c r="J22" s="182">
        <f t="shared" si="11"/>
        <v>0</v>
      </c>
      <c r="K22" s="182">
        <f t="shared" si="11"/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2">
        <v>0</v>
      </c>
      <c r="AA22" s="182">
        <v>0</v>
      </c>
      <c r="AB22" s="182">
        <v>0</v>
      </c>
      <c r="AC22" s="182">
        <v>0</v>
      </c>
      <c r="AD22" s="182">
        <v>0</v>
      </c>
      <c r="AE22" s="182">
        <v>0</v>
      </c>
      <c r="AF22" s="182">
        <v>0</v>
      </c>
      <c r="AG22" s="182">
        <f aca="true" t="shared" si="12" ref="AG22:AM22">AG23+AG24</f>
        <v>40</v>
      </c>
      <c r="AH22" s="182">
        <f t="shared" si="12"/>
        <v>0</v>
      </c>
      <c r="AI22" s="182">
        <f t="shared" si="12"/>
        <v>0</v>
      </c>
      <c r="AJ22" s="182">
        <f t="shared" si="12"/>
        <v>0</v>
      </c>
      <c r="AK22" s="182">
        <f t="shared" si="12"/>
        <v>0</v>
      </c>
      <c r="AL22" s="182">
        <f t="shared" si="12"/>
        <v>0</v>
      </c>
      <c r="AM22" s="182">
        <f t="shared" si="12"/>
        <v>0</v>
      </c>
      <c r="AN22" s="182">
        <f aca="true" t="shared" si="13" ref="AN22:BV22">AN23+AN24</f>
        <v>40</v>
      </c>
      <c r="AO22" s="182">
        <f t="shared" si="13"/>
        <v>0</v>
      </c>
      <c r="AP22" s="182">
        <f t="shared" si="13"/>
        <v>0</v>
      </c>
      <c r="AQ22" s="182">
        <f t="shared" si="13"/>
        <v>0</v>
      </c>
      <c r="AR22" s="182">
        <f t="shared" si="13"/>
        <v>0</v>
      </c>
      <c r="AS22" s="182">
        <f t="shared" si="13"/>
        <v>0</v>
      </c>
      <c r="AT22" s="182">
        <f t="shared" si="13"/>
        <v>0</v>
      </c>
      <c r="AU22" s="182">
        <f t="shared" si="13"/>
        <v>0</v>
      </c>
      <c r="AV22" s="182">
        <f t="shared" si="13"/>
        <v>0</v>
      </c>
      <c r="AW22" s="182">
        <f t="shared" si="13"/>
        <v>0</v>
      </c>
      <c r="AX22" s="182">
        <f t="shared" si="13"/>
        <v>0</v>
      </c>
      <c r="AY22" s="182">
        <f t="shared" si="13"/>
        <v>0</v>
      </c>
      <c r="AZ22" s="182">
        <f t="shared" si="13"/>
        <v>0</v>
      </c>
      <c r="BA22" s="182">
        <f t="shared" si="13"/>
        <v>0</v>
      </c>
      <c r="BB22" s="182">
        <f t="shared" si="13"/>
        <v>0</v>
      </c>
      <c r="BC22" s="182">
        <f t="shared" si="13"/>
        <v>0</v>
      </c>
      <c r="BD22" s="182">
        <f t="shared" si="13"/>
        <v>0</v>
      </c>
      <c r="BE22" s="182">
        <f t="shared" si="13"/>
        <v>0</v>
      </c>
      <c r="BF22" s="182">
        <f t="shared" si="13"/>
        <v>0</v>
      </c>
      <c r="BG22" s="182">
        <f t="shared" si="13"/>
        <v>0</v>
      </c>
      <c r="BH22" s="182">
        <f t="shared" si="13"/>
        <v>0</v>
      </c>
      <c r="BI22" s="182">
        <f t="shared" si="13"/>
        <v>40</v>
      </c>
      <c r="BJ22" s="182">
        <f t="shared" si="13"/>
        <v>0</v>
      </c>
      <c r="BK22" s="182">
        <f t="shared" si="13"/>
        <v>0</v>
      </c>
      <c r="BL22" s="182">
        <f t="shared" si="13"/>
        <v>0</v>
      </c>
      <c r="BM22" s="182">
        <f t="shared" si="13"/>
        <v>0</v>
      </c>
      <c r="BN22" s="182">
        <f t="shared" si="13"/>
        <v>0</v>
      </c>
      <c r="BO22" s="182">
        <f t="shared" si="13"/>
        <v>0</v>
      </c>
      <c r="BP22" s="182">
        <f t="shared" si="13"/>
        <v>0</v>
      </c>
      <c r="BQ22" s="182">
        <f t="shared" si="13"/>
        <v>0</v>
      </c>
      <c r="BR22" s="182">
        <f t="shared" si="13"/>
        <v>0</v>
      </c>
      <c r="BS22" s="182">
        <f t="shared" si="13"/>
        <v>0</v>
      </c>
      <c r="BT22" s="182">
        <f t="shared" si="13"/>
        <v>0</v>
      </c>
      <c r="BU22" s="182">
        <f t="shared" si="13"/>
        <v>0</v>
      </c>
      <c r="BV22" s="182">
        <f t="shared" si="13"/>
        <v>0</v>
      </c>
      <c r="BW22" s="182">
        <f aca="true" t="shared" si="14" ref="BW22:CC22">BW23+BW24</f>
        <v>0</v>
      </c>
      <c r="BX22" s="182">
        <f t="shared" si="14"/>
        <v>0</v>
      </c>
      <c r="BY22" s="182">
        <f t="shared" si="14"/>
        <v>0</v>
      </c>
      <c r="BZ22" s="182">
        <f t="shared" si="14"/>
        <v>0</v>
      </c>
      <c r="CA22" s="182">
        <f t="shared" si="14"/>
        <v>0</v>
      </c>
      <c r="CB22" s="182">
        <f t="shared" si="14"/>
        <v>0</v>
      </c>
      <c r="CC22" s="182">
        <f t="shared" si="14"/>
        <v>0</v>
      </c>
      <c r="CD22" s="182"/>
    </row>
    <row r="23" spans="1:82" ht="12.75" customHeight="1">
      <c r="A23" s="120" t="s">
        <v>843</v>
      </c>
      <c r="B23" s="121" t="s">
        <v>734</v>
      </c>
      <c r="C23" s="128" t="s">
        <v>40</v>
      </c>
      <c r="D23" s="128" t="s">
        <v>40</v>
      </c>
      <c r="E23" s="174">
        <f aca="true" t="shared" si="15" ref="E23:K24">L23+S23+Z23+AG23</f>
        <v>40</v>
      </c>
      <c r="F23" s="174">
        <f t="shared" si="15"/>
        <v>0</v>
      </c>
      <c r="G23" s="174">
        <f t="shared" si="15"/>
        <v>0</v>
      </c>
      <c r="H23" s="174">
        <f t="shared" si="15"/>
        <v>0</v>
      </c>
      <c r="I23" s="174">
        <f t="shared" si="15"/>
        <v>0</v>
      </c>
      <c r="J23" s="174">
        <f t="shared" si="15"/>
        <v>0</v>
      </c>
      <c r="K23" s="174">
        <f t="shared" si="15"/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0</v>
      </c>
      <c r="T23" s="174">
        <v>0</v>
      </c>
      <c r="U23" s="174">
        <v>0</v>
      </c>
      <c r="V23" s="174">
        <v>0</v>
      </c>
      <c r="W23" s="174">
        <v>0</v>
      </c>
      <c r="X23" s="174">
        <v>0</v>
      </c>
      <c r="Y23" s="174">
        <v>0</v>
      </c>
      <c r="Z23" s="174">
        <v>0</v>
      </c>
      <c r="AA23" s="174">
        <v>0</v>
      </c>
      <c r="AB23" s="174">
        <v>0</v>
      </c>
      <c r="AC23" s="174">
        <v>0</v>
      </c>
      <c r="AD23" s="174">
        <v>0</v>
      </c>
      <c r="AE23" s="174">
        <v>0</v>
      </c>
      <c r="AF23" s="174">
        <v>0</v>
      </c>
      <c r="AG23" s="175">
        <v>40</v>
      </c>
      <c r="AH23" s="174">
        <v>0</v>
      </c>
      <c r="AI23" s="174">
        <v>0</v>
      </c>
      <c r="AJ23" s="174">
        <v>0</v>
      </c>
      <c r="AK23" s="174">
        <v>0</v>
      </c>
      <c r="AL23" s="174">
        <v>0</v>
      </c>
      <c r="AM23" s="174">
        <v>0</v>
      </c>
      <c r="AN23" s="174">
        <f aca="true" t="shared" si="16" ref="AN23:AT24">AU23+BB23+BI23+BP23</f>
        <v>40</v>
      </c>
      <c r="AO23" s="174">
        <f t="shared" si="16"/>
        <v>0</v>
      </c>
      <c r="AP23" s="174">
        <f t="shared" si="16"/>
        <v>0</v>
      </c>
      <c r="AQ23" s="174">
        <f t="shared" si="16"/>
        <v>0</v>
      </c>
      <c r="AR23" s="174">
        <f t="shared" si="16"/>
        <v>0</v>
      </c>
      <c r="AS23" s="174">
        <f t="shared" si="16"/>
        <v>0</v>
      </c>
      <c r="AT23" s="174">
        <f t="shared" si="16"/>
        <v>0</v>
      </c>
      <c r="AU23" s="174">
        <v>0</v>
      </c>
      <c r="AV23" s="174">
        <v>0</v>
      </c>
      <c r="AW23" s="174">
        <v>0</v>
      </c>
      <c r="AX23" s="174">
        <v>0</v>
      </c>
      <c r="AY23" s="174">
        <v>0</v>
      </c>
      <c r="AZ23" s="174">
        <v>0</v>
      </c>
      <c r="BA23" s="174">
        <v>0</v>
      </c>
      <c r="BB23" s="174">
        <v>0</v>
      </c>
      <c r="BC23" s="174">
        <v>0</v>
      </c>
      <c r="BD23" s="174">
        <v>0</v>
      </c>
      <c r="BE23" s="174">
        <v>0</v>
      </c>
      <c r="BF23" s="174">
        <v>0</v>
      </c>
      <c r="BG23" s="174">
        <v>0</v>
      </c>
      <c r="BH23" s="174">
        <v>0</v>
      </c>
      <c r="BI23" s="174">
        <v>40</v>
      </c>
      <c r="BJ23" s="174">
        <v>0</v>
      </c>
      <c r="BK23" s="174">
        <v>0</v>
      </c>
      <c r="BL23" s="174">
        <v>0</v>
      </c>
      <c r="BM23" s="174">
        <v>0</v>
      </c>
      <c r="BN23" s="174">
        <v>0</v>
      </c>
      <c r="BO23" s="174">
        <v>0</v>
      </c>
      <c r="BP23" s="174">
        <v>0</v>
      </c>
      <c r="BQ23" s="174">
        <v>0</v>
      </c>
      <c r="BR23" s="174">
        <v>0</v>
      </c>
      <c r="BS23" s="174">
        <v>0</v>
      </c>
      <c r="BT23" s="174">
        <v>0</v>
      </c>
      <c r="BU23" s="174">
        <v>0</v>
      </c>
      <c r="BV23" s="174">
        <v>0</v>
      </c>
      <c r="BW23" s="174">
        <v>0</v>
      </c>
      <c r="BX23" s="174">
        <v>0</v>
      </c>
      <c r="BY23" s="174">
        <v>0</v>
      </c>
      <c r="BZ23" s="174">
        <v>0</v>
      </c>
      <c r="CA23" s="174">
        <v>0</v>
      </c>
      <c r="CB23" s="174">
        <v>0</v>
      </c>
      <c r="CC23" s="174">
        <v>0</v>
      </c>
      <c r="CD23" s="175"/>
    </row>
    <row r="24" spans="1:82" ht="12.75" outlineLevel="1">
      <c r="A24" s="120" t="s">
        <v>843</v>
      </c>
      <c r="B24" s="121" t="s">
        <v>735</v>
      </c>
      <c r="C24" s="128" t="s">
        <v>40</v>
      </c>
      <c r="D24" s="128" t="s">
        <v>40</v>
      </c>
      <c r="E24" s="174">
        <f t="shared" si="15"/>
        <v>0</v>
      </c>
      <c r="F24" s="174">
        <f t="shared" si="15"/>
        <v>0</v>
      </c>
      <c r="G24" s="174">
        <f t="shared" si="15"/>
        <v>0</v>
      </c>
      <c r="H24" s="174">
        <f t="shared" si="15"/>
        <v>0</v>
      </c>
      <c r="I24" s="174">
        <f t="shared" si="15"/>
        <v>0</v>
      </c>
      <c r="J24" s="174">
        <f t="shared" si="15"/>
        <v>0</v>
      </c>
      <c r="K24" s="174">
        <f t="shared" si="15"/>
        <v>0</v>
      </c>
      <c r="L24" s="174">
        <v>0</v>
      </c>
      <c r="M24" s="174">
        <v>0</v>
      </c>
      <c r="N24" s="174">
        <v>0</v>
      </c>
      <c r="O24" s="174">
        <v>0</v>
      </c>
      <c r="P24" s="174">
        <v>0</v>
      </c>
      <c r="Q24" s="174">
        <v>0</v>
      </c>
      <c r="R24" s="174">
        <v>0</v>
      </c>
      <c r="S24" s="174">
        <v>0</v>
      </c>
      <c r="T24" s="174">
        <v>0</v>
      </c>
      <c r="U24" s="174">
        <v>0</v>
      </c>
      <c r="V24" s="174">
        <v>0</v>
      </c>
      <c r="W24" s="174">
        <v>0</v>
      </c>
      <c r="X24" s="174">
        <v>0</v>
      </c>
      <c r="Y24" s="174">
        <v>0</v>
      </c>
      <c r="Z24" s="174">
        <v>0</v>
      </c>
      <c r="AA24" s="174">
        <v>0</v>
      </c>
      <c r="AB24" s="174">
        <v>0</v>
      </c>
      <c r="AC24" s="174">
        <v>0</v>
      </c>
      <c r="AD24" s="174">
        <v>0</v>
      </c>
      <c r="AE24" s="174">
        <v>0</v>
      </c>
      <c r="AF24" s="174">
        <v>0</v>
      </c>
      <c r="AG24" s="174">
        <v>0</v>
      </c>
      <c r="AH24" s="174">
        <v>0</v>
      </c>
      <c r="AI24" s="174">
        <v>0</v>
      </c>
      <c r="AJ24" s="174">
        <v>0</v>
      </c>
      <c r="AK24" s="174">
        <v>0</v>
      </c>
      <c r="AL24" s="174">
        <v>0</v>
      </c>
      <c r="AM24" s="174">
        <v>0</v>
      </c>
      <c r="AN24" s="174">
        <f t="shared" si="16"/>
        <v>0</v>
      </c>
      <c r="AO24" s="174">
        <f t="shared" si="16"/>
        <v>0</v>
      </c>
      <c r="AP24" s="174">
        <f t="shared" si="16"/>
        <v>0</v>
      </c>
      <c r="AQ24" s="174">
        <f t="shared" si="16"/>
        <v>0</v>
      </c>
      <c r="AR24" s="174">
        <f t="shared" si="16"/>
        <v>0</v>
      </c>
      <c r="AS24" s="174">
        <f t="shared" si="16"/>
        <v>0</v>
      </c>
      <c r="AT24" s="174">
        <f t="shared" si="16"/>
        <v>0</v>
      </c>
      <c r="AU24" s="174">
        <v>0</v>
      </c>
      <c r="AV24" s="174">
        <v>0</v>
      </c>
      <c r="AW24" s="174">
        <v>0</v>
      </c>
      <c r="AX24" s="174">
        <v>0</v>
      </c>
      <c r="AY24" s="174">
        <v>0</v>
      </c>
      <c r="AZ24" s="174">
        <v>0</v>
      </c>
      <c r="BA24" s="174">
        <v>0</v>
      </c>
      <c r="BB24" s="174">
        <v>0</v>
      </c>
      <c r="BC24" s="174">
        <v>0</v>
      </c>
      <c r="BD24" s="174">
        <v>0</v>
      </c>
      <c r="BE24" s="174">
        <v>0</v>
      </c>
      <c r="BF24" s="174">
        <v>0</v>
      </c>
      <c r="BG24" s="174">
        <v>0</v>
      </c>
      <c r="BH24" s="174">
        <v>0</v>
      </c>
      <c r="BI24" s="174">
        <v>0</v>
      </c>
      <c r="BJ24" s="174">
        <v>0</v>
      </c>
      <c r="BK24" s="174">
        <v>0</v>
      </c>
      <c r="BL24" s="174">
        <v>0</v>
      </c>
      <c r="BM24" s="174">
        <v>0</v>
      </c>
      <c r="BN24" s="174">
        <v>0</v>
      </c>
      <c r="BO24" s="174">
        <v>0</v>
      </c>
      <c r="BP24" s="174">
        <v>0</v>
      </c>
      <c r="BQ24" s="174">
        <v>0</v>
      </c>
      <c r="BR24" s="174">
        <v>0</v>
      </c>
      <c r="BS24" s="174">
        <v>0</v>
      </c>
      <c r="BT24" s="174">
        <v>0</v>
      </c>
      <c r="BU24" s="174">
        <v>0</v>
      </c>
      <c r="BV24" s="174">
        <v>0</v>
      </c>
      <c r="BW24" s="174">
        <v>0</v>
      </c>
      <c r="BX24" s="174">
        <v>0</v>
      </c>
      <c r="BY24" s="174">
        <v>0</v>
      </c>
      <c r="BZ24" s="174">
        <v>0</v>
      </c>
      <c r="CA24" s="174">
        <v>0</v>
      </c>
      <c r="CB24" s="174">
        <v>0</v>
      </c>
      <c r="CC24" s="174">
        <v>0</v>
      </c>
      <c r="CD24" s="174"/>
    </row>
    <row r="25" spans="1:82" ht="39" customHeight="1">
      <c r="A25" s="118" t="s">
        <v>845</v>
      </c>
      <c r="B25" s="119" t="s">
        <v>37</v>
      </c>
      <c r="C25" s="127" t="s">
        <v>40</v>
      </c>
      <c r="D25" s="127" t="s">
        <v>40</v>
      </c>
      <c r="E25" s="178">
        <f>E26</f>
        <v>0</v>
      </c>
      <c r="F25" s="178">
        <f aca="true" t="shared" si="17" ref="F25:K25">F26</f>
        <v>0</v>
      </c>
      <c r="G25" s="178">
        <f t="shared" si="17"/>
        <v>4.8</v>
      </c>
      <c r="H25" s="178">
        <f t="shared" si="17"/>
        <v>0</v>
      </c>
      <c r="I25" s="178">
        <f t="shared" si="17"/>
        <v>0.85</v>
      </c>
      <c r="J25" s="178">
        <f t="shared" si="17"/>
        <v>0</v>
      </c>
      <c r="K25" s="178">
        <f t="shared" si="17"/>
        <v>0</v>
      </c>
      <c r="L25" s="178">
        <v>0</v>
      </c>
      <c r="M25" s="178">
        <v>0</v>
      </c>
      <c r="N25" s="178">
        <v>0</v>
      </c>
      <c r="O25" s="178">
        <v>0</v>
      </c>
      <c r="P25" s="178">
        <v>0</v>
      </c>
      <c r="Q25" s="178">
        <v>0</v>
      </c>
      <c r="R25" s="178">
        <v>0</v>
      </c>
      <c r="S25" s="178">
        <v>0</v>
      </c>
      <c r="T25" s="178">
        <v>0</v>
      </c>
      <c r="U25" s="178">
        <v>0</v>
      </c>
      <c r="V25" s="178">
        <v>0</v>
      </c>
      <c r="W25" s="178">
        <v>0</v>
      </c>
      <c r="X25" s="178">
        <v>0</v>
      </c>
      <c r="Y25" s="178">
        <v>0</v>
      </c>
      <c r="Z25" s="178">
        <v>0</v>
      </c>
      <c r="AA25" s="178">
        <v>0</v>
      </c>
      <c r="AB25" s="178">
        <v>0</v>
      </c>
      <c r="AC25" s="178">
        <v>0</v>
      </c>
      <c r="AD25" s="178">
        <v>0</v>
      </c>
      <c r="AE25" s="178">
        <v>0</v>
      </c>
      <c r="AF25" s="178">
        <v>0</v>
      </c>
      <c r="AG25" s="178">
        <f aca="true" t="shared" si="18" ref="AG25:AM25">AG26</f>
        <v>0</v>
      </c>
      <c r="AH25" s="178">
        <f t="shared" si="18"/>
        <v>0</v>
      </c>
      <c r="AI25" s="178">
        <f t="shared" si="18"/>
        <v>4.8</v>
      </c>
      <c r="AJ25" s="178">
        <f t="shared" si="18"/>
        <v>0</v>
      </c>
      <c r="AK25" s="178">
        <f t="shared" si="18"/>
        <v>0.85</v>
      </c>
      <c r="AL25" s="178">
        <f t="shared" si="18"/>
        <v>0</v>
      </c>
      <c r="AM25" s="178">
        <f t="shared" si="18"/>
        <v>0</v>
      </c>
      <c r="AN25" s="178">
        <f aca="true" t="shared" si="19" ref="AN25:CC25">AN26</f>
        <v>0</v>
      </c>
      <c r="AO25" s="178">
        <f t="shared" si="19"/>
        <v>0</v>
      </c>
      <c r="AP25" s="178">
        <f t="shared" si="19"/>
        <v>9.463999999999999</v>
      </c>
      <c r="AQ25" s="178">
        <f t="shared" si="19"/>
        <v>0</v>
      </c>
      <c r="AR25" s="178">
        <f t="shared" si="19"/>
        <v>0</v>
      </c>
      <c r="AS25" s="178">
        <f t="shared" si="19"/>
        <v>0</v>
      </c>
      <c r="AT25" s="178">
        <f t="shared" si="19"/>
        <v>0</v>
      </c>
      <c r="AU25" s="178">
        <f t="shared" si="19"/>
        <v>0</v>
      </c>
      <c r="AV25" s="178">
        <f t="shared" si="19"/>
        <v>0</v>
      </c>
      <c r="AW25" s="178">
        <f t="shared" si="19"/>
        <v>0</v>
      </c>
      <c r="AX25" s="178">
        <f t="shared" si="19"/>
        <v>0</v>
      </c>
      <c r="AY25" s="178">
        <f t="shared" si="19"/>
        <v>0</v>
      </c>
      <c r="AZ25" s="178">
        <f t="shared" si="19"/>
        <v>0</v>
      </c>
      <c r="BA25" s="178">
        <f t="shared" si="19"/>
        <v>0</v>
      </c>
      <c r="BB25" s="178">
        <f t="shared" si="19"/>
        <v>0</v>
      </c>
      <c r="BC25" s="178">
        <f t="shared" si="19"/>
        <v>0</v>
      </c>
      <c r="BD25" s="178">
        <f t="shared" si="19"/>
        <v>0.094</v>
      </c>
      <c r="BE25" s="178">
        <f t="shared" si="19"/>
        <v>0</v>
      </c>
      <c r="BF25" s="178">
        <f t="shared" si="19"/>
        <v>0</v>
      </c>
      <c r="BG25" s="178">
        <f t="shared" si="19"/>
        <v>0</v>
      </c>
      <c r="BH25" s="178">
        <f t="shared" si="19"/>
        <v>0</v>
      </c>
      <c r="BI25" s="178">
        <f t="shared" si="19"/>
        <v>0</v>
      </c>
      <c r="BJ25" s="178">
        <f t="shared" si="19"/>
        <v>0</v>
      </c>
      <c r="BK25" s="178">
        <f t="shared" si="19"/>
        <v>9.37</v>
      </c>
      <c r="BL25" s="178">
        <f t="shared" si="19"/>
        <v>0</v>
      </c>
      <c r="BM25" s="178">
        <f t="shared" si="19"/>
        <v>0</v>
      </c>
      <c r="BN25" s="178">
        <f t="shared" si="19"/>
        <v>0</v>
      </c>
      <c r="BO25" s="178">
        <f t="shared" si="19"/>
        <v>0</v>
      </c>
      <c r="BP25" s="178">
        <f t="shared" si="19"/>
        <v>0</v>
      </c>
      <c r="BQ25" s="178">
        <f t="shared" si="19"/>
        <v>0</v>
      </c>
      <c r="BR25" s="178">
        <f t="shared" si="19"/>
        <v>0</v>
      </c>
      <c r="BS25" s="178">
        <f t="shared" si="19"/>
        <v>0</v>
      </c>
      <c r="BT25" s="178">
        <f t="shared" si="19"/>
        <v>0</v>
      </c>
      <c r="BU25" s="178">
        <f t="shared" si="19"/>
        <v>0</v>
      </c>
      <c r="BV25" s="178">
        <f t="shared" si="19"/>
        <v>0</v>
      </c>
      <c r="BW25" s="178">
        <f t="shared" si="19"/>
        <v>0</v>
      </c>
      <c r="BX25" s="178">
        <f t="shared" si="19"/>
        <v>0</v>
      </c>
      <c r="BY25" s="178">
        <f t="shared" si="19"/>
        <v>0</v>
      </c>
      <c r="BZ25" s="178">
        <f t="shared" si="19"/>
        <v>0</v>
      </c>
      <c r="CA25" s="178">
        <f t="shared" si="19"/>
        <v>0</v>
      </c>
      <c r="CB25" s="178">
        <f t="shared" si="19"/>
        <v>0</v>
      </c>
      <c r="CC25" s="178">
        <f t="shared" si="19"/>
        <v>0</v>
      </c>
      <c r="CD25" s="179"/>
    </row>
    <row r="26" spans="1:82" ht="29.25" customHeight="1">
      <c r="A26" s="134" t="s">
        <v>38</v>
      </c>
      <c r="B26" s="132" t="s">
        <v>39</v>
      </c>
      <c r="C26" s="133" t="s">
        <v>40</v>
      </c>
      <c r="D26" s="133" t="s">
        <v>40</v>
      </c>
      <c r="E26" s="182">
        <f>E27+E28</f>
        <v>0</v>
      </c>
      <c r="F26" s="182">
        <f aca="true" t="shared" si="20" ref="F26:K26">F27+F28</f>
        <v>0</v>
      </c>
      <c r="G26" s="182">
        <f t="shared" si="20"/>
        <v>4.8</v>
      </c>
      <c r="H26" s="182">
        <f t="shared" si="20"/>
        <v>0</v>
      </c>
      <c r="I26" s="182">
        <f t="shared" si="20"/>
        <v>0.85</v>
      </c>
      <c r="J26" s="182">
        <f t="shared" si="20"/>
        <v>0</v>
      </c>
      <c r="K26" s="182">
        <f t="shared" si="20"/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2">
        <v>0</v>
      </c>
      <c r="AA26" s="182">
        <v>0</v>
      </c>
      <c r="AB26" s="182">
        <v>0</v>
      </c>
      <c r="AC26" s="182">
        <v>0</v>
      </c>
      <c r="AD26" s="182">
        <v>0</v>
      </c>
      <c r="AE26" s="182">
        <v>0</v>
      </c>
      <c r="AF26" s="182">
        <v>0</v>
      </c>
      <c r="AG26" s="182">
        <f aca="true" t="shared" si="21" ref="AG26:AM26">AG27+AG28</f>
        <v>0</v>
      </c>
      <c r="AH26" s="182">
        <f t="shared" si="21"/>
        <v>0</v>
      </c>
      <c r="AI26" s="182">
        <f t="shared" si="21"/>
        <v>4.8</v>
      </c>
      <c r="AJ26" s="182">
        <f t="shared" si="21"/>
        <v>0</v>
      </c>
      <c r="AK26" s="182">
        <f t="shared" si="21"/>
        <v>0.85</v>
      </c>
      <c r="AL26" s="182">
        <f t="shared" si="21"/>
        <v>0</v>
      </c>
      <c r="AM26" s="182">
        <f t="shared" si="21"/>
        <v>0</v>
      </c>
      <c r="AN26" s="182">
        <f aca="true" t="shared" si="22" ref="AN26:BV26">AN27+AN28</f>
        <v>0</v>
      </c>
      <c r="AO26" s="182">
        <f t="shared" si="22"/>
        <v>0</v>
      </c>
      <c r="AP26" s="182">
        <f t="shared" si="22"/>
        <v>9.463999999999999</v>
      </c>
      <c r="AQ26" s="182">
        <f t="shared" si="22"/>
        <v>0</v>
      </c>
      <c r="AR26" s="182">
        <f t="shared" si="22"/>
        <v>0</v>
      </c>
      <c r="AS26" s="182">
        <f t="shared" si="22"/>
        <v>0</v>
      </c>
      <c r="AT26" s="182">
        <f t="shared" si="22"/>
        <v>0</v>
      </c>
      <c r="AU26" s="182">
        <f t="shared" si="22"/>
        <v>0</v>
      </c>
      <c r="AV26" s="182">
        <f t="shared" si="22"/>
        <v>0</v>
      </c>
      <c r="AW26" s="182">
        <f t="shared" si="22"/>
        <v>0</v>
      </c>
      <c r="AX26" s="182">
        <f t="shared" si="22"/>
        <v>0</v>
      </c>
      <c r="AY26" s="182">
        <f t="shared" si="22"/>
        <v>0</v>
      </c>
      <c r="AZ26" s="182">
        <f t="shared" si="22"/>
        <v>0</v>
      </c>
      <c r="BA26" s="182">
        <f t="shared" si="22"/>
        <v>0</v>
      </c>
      <c r="BB26" s="182">
        <f t="shared" si="22"/>
        <v>0</v>
      </c>
      <c r="BC26" s="182">
        <f t="shared" si="22"/>
        <v>0</v>
      </c>
      <c r="BD26" s="182">
        <f t="shared" si="22"/>
        <v>0.094</v>
      </c>
      <c r="BE26" s="182">
        <f t="shared" si="22"/>
        <v>0</v>
      </c>
      <c r="BF26" s="182">
        <f t="shared" si="22"/>
        <v>0</v>
      </c>
      <c r="BG26" s="182">
        <f t="shared" si="22"/>
        <v>0</v>
      </c>
      <c r="BH26" s="182">
        <f t="shared" si="22"/>
        <v>0</v>
      </c>
      <c r="BI26" s="182">
        <f t="shared" si="22"/>
        <v>0</v>
      </c>
      <c r="BJ26" s="182">
        <f t="shared" si="22"/>
        <v>0</v>
      </c>
      <c r="BK26" s="182">
        <f t="shared" si="22"/>
        <v>9.37</v>
      </c>
      <c r="BL26" s="182">
        <f t="shared" si="22"/>
        <v>0</v>
      </c>
      <c r="BM26" s="182">
        <f t="shared" si="22"/>
        <v>0</v>
      </c>
      <c r="BN26" s="182">
        <f t="shared" si="22"/>
        <v>0</v>
      </c>
      <c r="BO26" s="182">
        <f t="shared" si="22"/>
        <v>0</v>
      </c>
      <c r="BP26" s="182">
        <f t="shared" si="22"/>
        <v>0</v>
      </c>
      <c r="BQ26" s="182">
        <f t="shared" si="22"/>
        <v>0</v>
      </c>
      <c r="BR26" s="182">
        <f t="shared" si="22"/>
        <v>0</v>
      </c>
      <c r="BS26" s="182">
        <f t="shared" si="22"/>
        <v>0</v>
      </c>
      <c r="BT26" s="182">
        <f t="shared" si="22"/>
        <v>0</v>
      </c>
      <c r="BU26" s="182">
        <f t="shared" si="22"/>
        <v>0</v>
      </c>
      <c r="BV26" s="182">
        <f t="shared" si="22"/>
        <v>0</v>
      </c>
      <c r="BW26" s="182">
        <f aca="true" t="shared" si="23" ref="BW26:CC26">BW27+BW28</f>
        <v>0</v>
      </c>
      <c r="BX26" s="182">
        <f t="shared" si="23"/>
        <v>0</v>
      </c>
      <c r="BY26" s="182">
        <f t="shared" si="23"/>
        <v>0</v>
      </c>
      <c r="BZ26" s="182">
        <f t="shared" si="23"/>
        <v>0</v>
      </c>
      <c r="CA26" s="182">
        <f t="shared" si="23"/>
        <v>0</v>
      </c>
      <c r="CB26" s="182">
        <f t="shared" si="23"/>
        <v>0</v>
      </c>
      <c r="CC26" s="182">
        <f t="shared" si="23"/>
        <v>0</v>
      </c>
      <c r="CD26" s="183"/>
    </row>
    <row r="27" spans="1:82" ht="12.75" outlineLevel="1">
      <c r="A27" s="120" t="s">
        <v>38</v>
      </c>
      <c r="B27" s="121" t="s">
        <v>736</v>
      </c>
      <c r="C27" s="128" t="s">
        <v>40</v>
      </c>
      <c r="D27" s="128" t="s">
        <v>40</v>
      </c>
      <c r="E27" s="174">
        <f aca="true" t="shared" si="24" ref="E27:K28">L27+S27+Z27+AG27</f>
        <v>0</v>
      </c>
      <c r="F27" s="174">
        <f t="shared" si="24"/>
        <v>0</v>
      </c>
      <c r="G27" s="174">
        <f t="shared" si="24"/>
        <v>0</v>
      </c>
      <c r="H27" s="174">
        <f t="shared" si="24"/>
        <v>0</v>
      </c>
      <c r="I27" s="174">
        <f t="shared" si="24"/>
        <v>0.85</v>
      </c>
      <c r="J27" s="174">
        <f t="shared" si="24"/>
        <v>0</v>
      </c>
      <c r="K27" s="174">
        <f t="shared" si="24"/>
        <v>0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74">
        <v>0</v>
      </c>
      <c r="T27" s="174">
        <v>0</v>
      </c>
      <c r="U27" s="174">
        <v>0</v>
      </c>
      <c r="V27" s="174">
        <v>0</v>
      </c>
      <c r="W27" s="174">
        <v>0</v>
      </c>
      <c r="X27" s="174">
        <v>0</v>
      </c>
      <c r="Y27" s="174">
        <v>0</v>
      </c>
      <c r="Z27" s="174">
        <v>0</v>
      </c>
      <c r="AA27" s="174">
        <v>0</v>
      </c>
      <c r="AB27" s="174">
        <v>0</v>
      </c>
      <c r="AC27" s="174">
        <v>0</v>
      </c>
      <c r="AD27" s="174">
        <v>0</v>
      </c>
      <c r="AE27" s="174">
        <v>0</v>
      </c>
      <c r="AF27" s="174">
        <v>0</v>
      </c>
      <c r="AG27" s="174">
        <v>0</v>
      </c>
      <c r="AH27" s="174">
        <v>0</v>
      </c>
      <c r="AI27" s="174">
        <v>0</v>
      </c>
      <c r="AJ27" s="174">
        <v>0</v>
      </c>
      <c r="AK27" s="174">
        <v>0.85</v>
      </c>
      <c r="AL27" s="174">
        <v>0</v>
      </c>
      <c r="AM27" s="174">
        <v>0</v>
      </c>
      <c r="AN27" s="174">
        <f aca="true" t="shared" si="25" ref="AN27:AT28">AU27+BB27+BI27+BP27</f>
        <v>0</v>
      </c>
      <c r="AO27" s="174">
        <f t="shared" si="25"/>
        <v>0</v>
      </c>
      <c r="AP27" s="174">
        <f t="shared" si="25"/>
        <v>0</v>
      </c>
      <c r="AQ27" s="174">
        <f t="shared" si="25"/>
        <v>0</v>
      </c>
      <c r="AR27" s="174">
        <f t="shared" si="25"/>
        <v>0</v>
      </c>
      <c r="AS27" s="174">
        <f t="shared" si="25"/>
        <v>0</v>
      </c>
      <c r="AT27" s="174">
        <f t="shared" si="25"/>
        <v>0</v>
      </c>
      <c r="AU27" s="174">
        <v>0</v>
      </c>
      <c r="AV27" s="174">
        <v>0</v>
      </c>
      <c r="AW27" s="174">
        <v>0</v>
      </c>
      <c r="AX27" s="174">
        <v>0</v>
      </c>
      <c r="AY27" s="174">
        <v>0</v>
      </c>
      <c r="AZ27" s="174">
        <v>0</v>
      </c>
      <c r="BA27" s="174">
        <v>0</v>
      </c>
      <c r="BB27" s="174">
        <v>0</v>
      </c>
      <c r="BC27" s="174">
        <v>0</v>
      </c>
      <c r="BD27" s="174">
        <v>0</v>
      </c>
      <c r="BE27" s="174">
        <v>0</v>
      </c>
      <c r="BF27" s="174">
        <v>0</v>
      </c>
      <c r="BG27" s="174">
        <v>0</v>
      </c>
      <c r="BH27" s="174">
        <v>0</v>
      </c>
      <c r="BI27" s="174">
        <v>0</v>
      </c>
      <c r="BJ27" s="174">
        <v>0</v>
      </c>
      <c r="BK27" s="174">
        <v>0</v>
      </c>
      <c r="BL27" s="174">
        <v>0</v>
      </c>
      <c r="BM27" s="174">
        <v>0</v>
      </c>
      <c r="BN27" s="174">
        <v>0</v>
      </c>
      <c r="BO27" s="174">
        <v>0</v>
      </c>
      <c r="BP27" s="174">
        <v>0</v>
      </c>
      <c r="BQ27" s="174">
        <v>0</v>
      </c>
      <c r="BR27" s="174">
        <v>0</v>
      </c>
      <c r="BS27" s="174">
        <v>0</v>
      </c>
      <c r="BT27" s="174">
        <v>0</v>
      </c>
      <c r="BU27" s="174">
        <v>0</v>
      </c>
      <c r="BV27" s="174">
        <v>0</v>
      </c>
      <c r="BW27" s="174">
        <v>0</v>
      </c>
      <c r="BX27" s="174">
        <v>0</v>
      </c>
      <c r="BY27" s="174">
        <v>0</v>
      </c>
      <c r="BZ27" s="174">
        <v>0</v>
      </c>
      <c r="CA27" s="174">
        <v>0</v>
      </c>
      <c r="CB27" s="174">
        <v>0</v>
      </c>
      <c r="CC27" s="174">
        <v>0</v>
      </c>
      <c r="CD27" s="174"/>
    </row>
    <row r="28" spans="1:82" ht="12.75" outlineLevel="1">
      <c r="A28" s="120" t="s">
        <v>38</v>
      </c>
      <c r="B28" s="121" t="s">
        <v>737</v>
      </c>
      <c r="C28" s="128" t="s">
        <v>40</v>
      </c>
      <c r="D28" s="128" t="s">
        <v>40</v>
      </c>
      <c r="E28" s="174">
        <f t="shared" si="24"/>
        <v>0</v>
      </c>
      <c r="F28" s="174">
        <f t="shared" si="24"/>
        <v>0</v>
      </c>
      <c r="G28" s="174">
        <f t="shared" si="24"/>
        <v>4.8</v>
      </c>
      <c r="H28" s="174">
        <f t="shared" si="24"/>
        <v>0</v>
      </c>
      <c r="I28" s="174">
        <f t="shared" si="24"/>
        <v>0</v>
      </c>
      <c r="J28" s="174">
        <f t="shared" si="24"/>
        <v>0</v>
      </c>
      <c r="K28" s="174">
        <f t="shared" si="24"/>
        <v>0</v>
      </c>
      <c r="L28" s="174">
        <v>0</v>
      </c>
      <c r="M28" s="174">
        <v>0</v>
      </c>
      <c r="N28" s="174">
        <v>0</v>
      </c>
      <c r="O28" s="174">
        <v>0</v>
      </c>
      <c r="P28" s="174">
        <v>0</v>
      </c>
      <c r="Q28" s="174">
        <v>0</v>
      </c>
      <c r="R28" s="174">
        <v>0</v>
      </c>
      <c r="S28" s="174">
        <v>0</v>
      </c>
      <c r="T28" s="174">
        <v>0</v>
      </c>
      <c r="U28" s="174">
        <v>0</v>
      </c>
      <c r="V28" s="174">
        <v>0</v>
      </c>
      <c r="W28" s="174">
        <v>0</v>
      </c>
      <c r="X28" s="174">
        <v>0</v>
      </c>
      <c r="Y28" s="174">
        <v>0</v>
      </c>
      <c r="Z28" s="174">
        <v>0</v>
      </c>
      <c r="AA28" s="174">
        <v>0</v>
      </c>
      <c r="AB28" s="174">
        <v>0</v>
      </c>
      <c r="AC28" s="174">
        <v>0</v>
      </c>
      <c r="AD28" s="174">
        <v>0</v>
      </c>
      <c r="AE28" s="174">
        <v>0</v>
      </c>
      <c r="AF28" s="174">
        <v>0</v>
      </c>
      <c r="AG28" s="174">
        <v>0</v>
      </c>
      <c r="AH28" s="174">
        <v>0</v>
      </c>
      <c r="AI28" s="174">
        <v>4.8</v>
      </c>
      <c r="AJ28" s="174">
        <v>0</v>
      </c>
      <c r="AK28" s="174">
        <v>0</v>
      </c>
      <c r="AL28" s="174">
        <v>0</v>
      </c>
      <c r="AM28" s="174">
        <v>0</v>
      </c>
      <c r="AN28" s="174">
        <f t="shared" si="25"/>
        <v>0</v>
      </c>
      <c r="AO28" s="174">
        <f t="shared" si="25"/>
        <v>0</v>
      </c>
      <c r="AP28" s="174">
        <f t="shared" si="25"/>
        <v>9.463999999999999</v>
      </c>
      <c r="AQ28" s="174">
        <f t="shared" si="25"/>
        <v>0</v>
      </c>
      <c r="AR28" s="174">
        <f t="shared" si="25"/>
        <v>0</v>
      </c>
      <c r="AS28" s="174">
        <f t="shared" si="25"/>
        <v>0</v>
      </c>
      <c r="AT28" s="174">
        <f t="shared" si="25"/>
        <v>0</v>
      </c>
      <c r="AU28" s="174">
        <v>0</v>
      </c>
      <c r="AV28" s="174">
        <v>0</v>
      </c>
      <c r="AW28" s="174">
        <v>0</v>
      </c>
      <c r="AX28" s="174">
        <v>0</v>
      </c>
      <c r="AY28" s="174">
        <v>0</v>
      </c>
      <c r="AZ28" s="174">
        <v>0</v>
      </c>
      <c r="BA28" s="174">
        <v>0</v>
      </c>
      <c r="BB28" s="174">
        <v>0</v>
      </c>
      <c r="BC28" s="174">
        <v>0</v>
      </c>
      <c r="BD28" s="174">
        <v>0.094</v>
      </c>
      <c r="BE28" s="174">
        <v>0</v>
      </c>
      <c r="BF28" s="174">
        <v>0</v>
      </c>
      <c r="BG28" s="174">
        <v>0</v>
      </c>
      <c r="BH28" s="174">
        <v>0</v>
      </c>
      <c r="BI28" s="174">
        <v>0</v>
      </c>
      <c r="BJ28" s="174">
        <v>0</v>
      </c>
      <c r="BK28" s="174">
        <v>9.37</v>
      </c>
      <c r="BL28" s="174">
        <v>0</v>
      </c>
      <c r="BM28" s="174">
        <v>0</v>
      </c>
      <c r="BN28" s="174">
        <v>0</v>
      </c>
      <c r="BO28" s="174">
        <v>0</v>
      </c>
      <c r="BP28" s="174">
        <v>0</v>
      </c>
      <c r="BQ28" s="174">
        <v>0</v>
      </c>
      <c r="BR28" s="174">
        <v>0</v>
      </c>
      <c r="BS28" s="174">
        <v>0</v>
      </c>
      <c r="BT28" s="174">
        <v>0</v>
      </c>
      <c r="BU28" s="174">
        <v>0</v>
      </c>
      <c r="BV28" s="174">
        <v>0</v>
      </c>
      <c r="BW28" s="174">
        <v>0</v>
      </c>
      <c r="BX28" s="174">
        <v>0</v>
      </c>
      <c r="BY28" s="174">
        <v>0</v>
      </c>
      <c r="BZ28" s="174">
        <v>0</v>
      </c>
      <c r="CA28" s="174">
        <v>0</v>
      </c>
      <c r="CB28" s="174">
        <v>0</v>
      </c>
      <c r="CC28" s="174">
        <v>0</v>
      </c>
      <c r="CD28" s="174"/>
    </row>
    <row r="29" spans="1:82" ht="40.5" customHeight="1" outlineLevel="1">
      <c r="A29" s="118" t="s">
        <v>41</v>
      </c>
      <c r="B29" s="119" t="s">
        <v>42</v>
      </c>
      <c r="C29" s="127" t="s">
        <v>40</v>
      </c>
      <c r="D29" s="127" t="s">
        <v>40</v>
      </c>
      <c r="E29" s="178">
        <f>E30</f>
        <v>0</v>
      </c>
      <c r="F29" s="178">
        <f aca="true" t="shared" si="26" ref="F29:K29">F30</f>
        <v>0</v>
      </c>
      <c r="G29" s="178">
        <f t="shared" si="26"/>
        <v>0</v>
      </c>
      <c r="H29" s="178">
        <f t="shared" si="26"/>
        <v>0</v>
      </c>
      <c r="I29" s="178">
        <f t="shared" si="26"/>
        <v>0</v>
      </c>
      <c r="J29" s="178">
        <f t="shared" si="26"/>
        <v>0</v>
      </c>
      <c r="K29" s="178">
        <f t="shared" si="26"/>
        <v>0</v>
      </c>
      <c r="L29" s="178">
        <v>0</v>
      </c>
      <c r="M29" s="178">
        <v>0</v>
      </c>
      <c r="N29" s="178">
        <v>0</v>
      </c>
      <c r="O29" s="178">
        <v>0</v>
      </c>
      <c r="P29" s="178">
        <v>0</v>
      </c>
      <c r="Q29" s="178">
        <v>0</v>
      </c>
      <c r="R29" s="178">
        <v>0</v>
      </c>
      <c r="S29" s="178">
        <v>0</v>
      </c>
      <c r="T29" s="178">
        <v>0</v>
      </c>
      <c r="U29" s="178">
        <v>0</v>
      </c>
      <c r="V29" s="178">
        <v>0</v>
      </c>
      <c r="W29" s="178">
        <v>0</v>
      </c>
      <c r="X29" s="178">
        <v>0</v>
      </c>
      <c r="Y29" s="178">
        <v>0</v>
      </c>
      <c r="Z29" s="178">
        <v>0</v>
      </c>
      <c r="AA29" s="178">
        <v>0</v>
      </c>
      <c r="AB29" s="178">
        <v>0</v>
      </c>
      <c r="AC29" s="178">
        <v>0</v>
      </c>
      <c r="AD29" s="178">
        <v>0</v>
      </c>
      <c r="AE29" s="178">
        <v>0</v>
      </c>
      <c r="AF29" s="178">
        <v>0</v>
      </c>
      <c r="AG29" s="178">
        <f aca="true" t="shared" si="27" ref="AG29:AM29">AG30</f>
        <v>0</v>
      </c>
      <c r="AH29" s="178">
        <f t="shared" si="27"/>
        <v>0</v>
      </c>
      <c r="AI29" s="178">
        <f t="shared" si="27"/>
        <v>0</v>
      </c>
      <c r="AJ29" s="178">
        <f t="shared" si="27"/>
        <v>0</v>
      </c>
      <c r="AK29" s="178">
        <f t="shared" si="27"/>
        <v>0</v>
      </c>
      <c r="AL29" s="178">
        <f t="shared" si="27"/>
        <v>0</v>
      </c>
      <c r="AM29" s="178">
        <f t="shared" si="27"/>
        <v>0</v>
      </c>
      <c r="AN29" s="178">
        <f aca="true" t="shared" si="28" ref="AN29:CC29">AN30</f>
        <v>0</v>
      </c>
      <c r="AO29" s="178">
        <f t="shared" si="28"/>
        <v>0</v>
      </c>
      <c r="AP29" s="178">
        <f t="shared" si="28"/>
        <v>0</v>
      </c>
      <c r="AQ29" s="178">
        <f t="shared" si="28"/>
        <v>0</v>
      </c>
      <c r="AR29" s="178">
        <f t="shared" si="28"/>
        <v>0</v>
      </c>
      <c r="AS29" s="178">
        <f t="shared" si="28"/>
        <v>0</v>
      </c>
      <c r="AT29" s="178">
        <f t="shared" si="28"/>
        <v>0</v>
      </c>
      <c r="AU29" s="178">
        <f t="shared" si="28"/>
        <v>0</v>
      </c>
      <c r="AV29" s="178">
        <f t="shared" si="28"/>
        <v>0</v>
      </c>
      <c r="AW29" s="178">
        <f t="shared" si="28"/>
        <v>0</v>
      </c>
      <c r="AX29" s="178">
        <f t="shared" si="28"/>
        <v>0</v>
      </c>
      <c r="AY29" s="178">
        <f t="shared" si="28"/>
        <v>0</v>
      </c>
      <c r="AZ29" s="178">
        <f t="shared" si="28"/>
        <v>0</v>
      </c>
      <c r="BA29" s="178">
        <f t="shared" si="28"/>
        <v>0</v>
      </c>
      <c r="BB29" s="178">
        <f t="shared" si="28"/>
        <v>0</v>
      </c>
      <c r="BC29" s="178">
        <f t="shared" si="28"/>
        <v>0</v>
      </c>
      <c r="BD29" s="178">
        <f t="shared" si="28"/>
        <v>0</v>
      </c>
      <c r="BE29" s="178">
        <f t="shared" si="28"/>
        <v>0</v>
      </c>
      <c r="BF29" s="178">
        <f t="shared" si="28"/>
        <v>0</v>
      </c>
      <c r="BG29" s="178">
        <f t="shared" si="28"/>
        <v>0</v>
      </c>
      <c r="BH29" s="178">
        <f t="shared" si="28"/>
        <v>0</v>
      </c>
      <c r="BI29" s="178">
        <f t="shared" si="28"/>
        <v>0</v>
      </c>
      <c r="BJ29" s="178">
        <f t="shared" si="28"/>
        <v>0</v>
      </c>
      <c r="BK29" s="178">
        <f t="shared" si="28"/>
        <v>0</v>
      </c>
      <c r="BL29" s="178">
        <f t="shared" si="28"/>
        <v>0</v>
      </c>
      <c r="BM29" s="178">
        <f t="shared" si="28"/>
        <v>0</v>
      </c>
      <c r="BN29" s="178">
        <f t="shared" si="28"/>
        <v>0</v>
      </c>
      <c r="BO29" s="178">
        <f t="shared" si="28"/>
        <v>0</v>
      </c>
      <c r="BP29" s="178">
        <f t="shared" si="28"/>
        <v>0</v>
      </c>
      <c r="BQ29" s="178">
        <f t="shared" si="28"/>
        <v>0</v>
      </c>
      <c r="BR29" s="178">
        <f t="shared" si="28"/>
        <v>0</v>
      </c>
      <c r="BS29" s="178">
        <f t="shared" si="28"/>
        <v>0</v>
      </c>
      <c r="BT29" s="178">
        <f t="shared" si="28"/>
        <v>0</v>
      </c>
      <c r="BU29" s="178">
        <f t="shared" si="28"/>
        <v>0</v>
      </c>
      <c r="BV29" s="178">
        <f t="shared" si="28"/>
        <v>0</v>
      </c>
      <c r="BW29" s="178">
        <f t="shared" si="28"/>
        <v>0</v>
      </c>
      <c r="BX29" s="178">
        <f t="shared" si="28"/>
        <v>0</v>
      </c>
      <c r="BY29" s="178">
        <f t="shared" si="28"/>
        <v>0</v>
      </c>
      <c r="BZ29" s="178">
        <f t="shared" si="28"/>
        <v>0</v>
      </c>
      <c r="CA29" s="178">
        <f t="shared" si="28"/>
        <v>0</v>
      </c>
      <c r="CB29" s="178">
        <f t="shared" si="28"/>
        <v>0</v>
      </c>
      <c r="CC29" s="178">
        <f t="shared" si="28"/>
        <v>0</v>
      </c>
      <c r="CD29" s="178"/>
    </row>
    <row r="30" spans="1:82" ht="40.5" customHeight="1" outlineLevel="1">
      <c r="A30" s="134" t="s">
        <v>43</v>
      </c>
      <c r="B30" s="132" t="s">
        <v>44</v>
      </c>
      <c r="C30" s="133" t="s">
        <v>40</v>
      </c>
      <c r="D30" s="133" t="s">
        <v>40</v>
      </c>
      <c r="E30" s="182">
        <f>E31+E32</f>
        <v>0</v>
      </c>
      <c r="F30" s="182">
        <f aca="true" t="shared" si="29" ref="F30:K30">F31+F32</f>
        <v>0</v>
      </c>
      <c r="G30" s="182">
        <f t="shared" si="29"/>
        <v>0</v>
      </c>
      <c r="H30" s="182">
        <f t="shared" si="29"/>
        <v>0</v>
      </c>
      <c r="I30" s="182">
        <f t="shared" si="29"/>
        <v>0</v>
      </c>
      <c r="J30" s="182">
        <f t="shared" si="29"/>
        <v>0</v>
      </c>
      <c r="K30" s="182">
        <f t="shared" si="29"/>
        <v>0</v>
      </c>
      <c r="L30" s="182">
        <v>0</v>
      </c>
      <c r="M30" s="182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2">
        <v>0</v>
      </c>
      <c r="AA30" s="182">
        <v>0</v>
      </c>
      <c r="AB30" s="182">
        <v>0</v>
      </c>
      <c r="AC30" s="182">
        <v>0</v>
      </c>
      <c r="AD30" s="182">
        <v>0</v>
      </c>
      <c r="AE30" s="182">
        <v>0</v>
      </c>
      <c r="AF30" s="182">
        <v>0</v>
      </c>
      <c r="AG30" s="182">
        <f aca="true" t="shared" si="30" ref="AG30:AM30">AG31+AG32</f>
        <v>0</v>
      </c>
      <c r="AH30" s="182">
        <f t="shared" si="30"/>
        <v>0</v>
      </c>
      <c r="AI30" s="182">
        <f t="shared" si="30"/>
        <v>0</v>
      </c>
      <c r="AJ30" s="182">
        <f t="shared" si="30"/>
        <v>0</v>
      </c>
      <c r="AK30" s="182">
        <f t="shared" si="30"/>
        <v>0</v>
      </c>
      <c r="AL30" s="182">
        <f t="shared" si="30"/>
        <v>0</v>
      </c>
      <c r="AM30" s="182">
        <f t="shared" si="30"/>
        <v>0</v>
      </c>
      <c r="AN30" s="182">
        <f aca="true" t="shared" si="31" ref="AN30:BV30">AN31+AN32</f>
        <v>0</v>
      </c>
      <c r="AO30" s="182">
        <f t="shared" si="31"/>
        <v>0</v>
      </c>
      <c r="AP30" s="182">
        <f t="shared" si="31"/>
        <v>0</v>
      </c>
      <c r="AQ30" s="182">
        <f t="shared" si="31"/>
        <v>0</v>
      </c>
      <c r="AR30" s="182">
        <f t="shared" si="31"/>
        <v>0</v>
      </c>
      <c r="AS30" s="182">
        <f t="shared" si="31"/>
        <v>0</v>
      </c>
      <c r="AT30" s="182">
        <f t="shared" si="31"/>
        <v>0</v>
      </c>
      <c r="AU30" s="182">
        <f t="shared" si="31"/>
        <v>0</v>
      </c>
      <c r="AV30" s="182">
        <f t="shared" si="31"/>
        <v>0</v>
      </c>
      <c r="AW30" s="182">
        <f t="shared" si="31"/>
        <v>0</v>
      </c>
      <c r="AX30" s="182">
        <f t="shared" si="31"/>
        <v>0</v>
      </c>
      <c r="AY30" s="182">
        <f t="shared" si="31"/>
        <v>0</v>
      </c>
      <c r="AZ30" s="182">
        <f t="shared" si="31"/>
        <v>0</v>
      </c>
      <c r="BA30" s="182">
        <f t="shared" si="31"/>
        <v>0</v>
      </c>
      <c r="BB30" s="182">
        <f t="shared" si="31"/>
        <v>0</v>
      </c>
      <c r="BC30" s="182">
        <f t="shared" si="31"/>
        <v>0</v>
      </c>
      <c r="BD30" s="182">
        <f t="shared" si="31"/>
        <v>0</v>
      </c>
      <c r="BE30" s="182">
        <f t="shared" si="31"/>
        <v>0</v>
      </c>
      <c r="BF30" s="182">
        <f t="shared" si="31"/>
        <v>0</v>
      </c>
      <c r="BG30" s="182">
        <f t="shared" si="31"/>
        <v>0</v>
      </c>
      <c r="BH30" s="182">
        <f t="shared" si="31"/>
        <v>0</v>
      </c>
      <c r="BI30" s="182">
        <f t="shared" si="31"/>
        <v>0</v>
      </c>
      <c r="BJ30" s="182">
        <f t="shared" si="31"/>
        <v>0</v>
      </c>
      <c r="BK30" s="182">
        <f t="shared" si="31"/>
        <v>0</v>
      </c>
      <c r="BL30" s="182">
        <f t="shared" si="31"/>
        <v>0</v>
      </c>
      <c r="BM30" s="182">
        <f t="shared" si="31"/>
        <v>0</v>
      </c>
      <c r="BN30" s="182">
        <f t="shared" si="31"/>
        <v>0</v>
      </c>
      <c r="BO30" s="182">
        <f t="shared" si="31"/>
        <v>0</v>
      </c>
      <c r="BP30" s="182">
        <f t="shared" si="31"/>
        <v>0</v>
      </c>
      <c r="BQ30" s="182">
        <f t="shared" si="31"/>
        <v>0</v>
      </c>
      <c r="BR30" s="182">
        <f t="shared" si="31"/>
        <v>0</v>
      </c>
      <c r="BS30" s="182">
        <f t="shared" si="31"/>
        <v>0</v>
      </c>
      <c r="BT30" s="182">
        <f t="shared" si="31"/>
        <v>0</v>
      </c>
      <c r="BU30" s="182">
        <f t="shared" si="31"/>
        <v>0</v>
      </c>
      <c r="BV30" s="182">
        <f t="shared" si="31"/>
        <v>0</v>
      </c>
      <c r="BW30" s="182">
        <f aca="true" t="shared" si="32" ref="BW30:CC30">BW31+BW32</f>
        <v>0</v>
      </c>
      <c r="BX30" s="182">
        <f t="shared" si="32"/>
        <v>0</v>
      </c>
      <c r="BY30" s="182">
        <f t="shared" si="32"/>
        <v>0</v>
      </c>
      <c r="BZ30" s="182">
        <f t="shared" si="32"/>
        <v>0</v>
      </c>
      <c r="CA30" s="182">
        <f t="shared" si="32"/>
        <v>0</v>
      </c>
      <c r="CB30" s="182">
        <f t="shared" si="32"/>
        <v>0</v>
      </c>
      <c r="CC30" s="182">
        <f t="shared" si="32"/>
        <v>0</v>
      </c>
      <c r="CD30" s="182"/>
    </row>
    <row r="31" spans="1:82" ht="38.25" customHeight="1" outlineLevel="1">
      <c r="A31" s="120" t="s">
        <v>43</v>
      </c>
      <c r="B31" s="121" t="s">
        <v>738</v>
      </c>
      <c r="C31" s="128" t="s">
        <v>40</v>
      </c>
      <c r="D31" s="128" t="s">
        <v>40</v>
      </c>
      <c r="E31" s="174">
        <f aca="true" t="shared" si="33" ref="E31:K32">L31+S31+Z31+AG31</f>
        <v>0</v>
      </c>
      <c r="F31" s="174">
        <f t="shared" si="33"/>
        <v>0</v>
      </c>
      <c r="G31" s="174">
        <f t="shared" si="33"/>
        <v>0</v>
      </c>
      <c r="H31" s="174">
        <f t="shared" si="33"/>
        <v>0</v>
      </c>
      <c r="I31" s="174">
        <f t="shared" si="33"/>
        <v>0</v>
      </c>
      <c r="J31" s="174">
        <f t="shared" si="33"/>
        <v>0</v>
      </c>
      <c r="K31" s="174">
        <f t="shared" si="33"/>
        <v>0</v>
      </c>
      <c r="L31" s="174">
        <v>0</v>
      </c>
      <c r="M31" s="174">
        <v>0</v>
      </c>
      <c r="N31" s="174">
        <v>0</v>
      </c>
      <c r="O31" s="174">
        <v>0</v>
      </c>
      <c r="P31" s="174">
        <v>0</v>
      </c>
      <c r="Q31" s="174">
        <v>0</v>
      </c>
      <c r="R31" s="174">
        <v>0</v>
      </c>
      <c r="S31" s="174">
        <v>0</v>
      </c>
      <c r="T31" s="174">
        <v>0</v>
      </c>
      <c r="U31" s="174">
        <v>0</v>
      </c>
      <c r="V31" s="174">
        <v>0</v>
      </c>
      <c r="W31" s="174">
        <v>0</v>
      </c>
      <c r="X31" s="174">
        <v>0</v>
      </c>
      <c r="Y31" s="174">
        <v>0</v>
      </c>
      <c r="Z31" s="174">
        <v>0</v>
      </c>
      <c r="AA31" s="174">
        <v>0</v>
      </c>
      <c r="AB31" s="174">
        <v>0</v>
      </c>
      <c r="AC31" s="174">
        <v>0</v>
      </c>
      <c r="AD31" s="174">
        <v>0</v>
      </c>
      <c r="AE31" s="174">
        <v>0</v>
      </c>
      <c r="AF31" s="174">
        <v>0</v>
      </c>
      <c r="AG31" s="174">
        <v>0</v>
      </c>
      <c r="AH31" s="174">
        <v>0</v>
      </c>
      <c r="AI31" s="174">
        <v>0</v>
      </c>
      <c r="AJ31" s="174">
        <v>0</v>
      </c>
      <c r="AK31" s="174">
        <v>0</v>
      </c>
      <c r="AL31" s="174">
        <v>0</v>
      </c>
      <c r="AM31" s="174">
        <v>0</v>
      </c>
      <c r="AN31" s="174">
        <f aca="true" t="shared" si="34" ref="AN31:AT32">AU31+BB31+BI31+BP31</f>
        <v>0</v>
      </c>
      <c r="AO31" s="174">
        <f t="shared" si="34"/>
        <v>0</v>
      </c>
      <c r="AP31" s="174">
        <f t="shared" si="34"/>
        <v>0</v>
      </c>
      <c r="AQ31" s="174">
        <f t="shared" si="34"/>
        <v>0</v>
      </c>
      <c r="AR31" s="174">
        <f t="shared" si="34"/>
        <v>0</v>
      </c>
      <c r="AS31" s="174">
        <f t="shared" si="34"/>
        <v>0</v>
      </c>
      <c r="AT31" s="174">
        <f t="shared" si="34"/>
        <v>0</v>
      </c>
      <c r="AU31" s="174">
        <v>0</v>
      </c>
      <c r="AV31" s="174">
        <v>0</v>
      </c>
      <c r="AW31" s="174">
        <v>0</v>
      </c>
      <c r="AX31" s="174">
        <v>0</v>
      </c>
      <c r="AY31" s="174">
        <v>0</v>
      </c>
      <c r="AZ31" s="174">
        <v>0</v>
      </c>
      <c r="BA31" s="174">
        <v>0</v>
      </c>
      <c r="BB31" s="174">
        <v>0</v>
      </c>
      <c r="BC31" s="174">
        <v>0</v>
      </c>
      <c r="BD31" s="174">
        <v>0</v>
      </c>
      <c r="BE31" s="174">
        <v>0</v>
      </c>
      <c r="BF31" s="174">
        <v>0</v>
      </c>
      <c r="BG31" s="174">
        <v>0</v>
      </c>
      <c r="BH31" s="174">
        <v>0</v>
      </c>
      <c r="BI31" s="174">
        <v>0</v>
      </c>
      <c r="BJ31" s="174">
        <v>0</v>
      </c>
      <c r="BK31" s="174">
        <v>0</v>
      </c>
      <c r="BL31" s="174">
        <v>0</v>
      </c>
      <c r="BM31" s="174">
        <v>0</v>
      </c>
      <c r="BN31" s="174">
        <v>0</v>
      </c>
      <c r="BO31" s="174">
        <v>0</v>
      </c>
      <c r="BP31" s="174">
        <v>0</v>
      </c>
      <c r="BQ31" s="174">
        <v>0</v>
      </c>
      <c r="BR31" s="174">
        <v>0</v>
      </c>
      <c r="BS31" s="174">
        <v>0</v>
      </c>
      <c r="BT31" s="174">
        <v>0</v>
      </c>
      <c r="BU31" s="174">
        <v>0</v>
      </c>
      <c r="BV31" s="174">
        <v>0</v>
      </c>
      <c r="BW31" s="174">
        <v>0</v>
      </c>
      <c r="BX31" s="174">
        <v>0</v>
      </c>
      <c r="BY31" s="174">
        <v>0</v>
      </c>
      <c r="BZ31" s="174">
        <v>0</v>
      </c>
      <c r="CA31" s="174">
        <v>0</v>
      </c>
      <c r="CB31" s="174">
        <v>0</v>
      </c>
      <c r="CC31" s="174">
        <v>0</v>
      </c>
      <c r="CD31" s="174"/>
    </row>
    <row r="32" spans="1:82" ht="33.75" customHeight="1" outlineLevel="1">
      <c r="A32" s="120" t="s">
        <v>43</v>
      </c>
      <c r="B32" s="121" t="s">
        <v>739</v>
      </c>
      <c r="C32" s="128" t="s">
        <v>40</v>
      </c>
      <c r="D32" s="128" t="s">
        <v>40</v>
      </c>
      <c r="E32" s="174">
        <f t="shared" si="33"/>
        <v>0</v>
      </c>
      <c r="F32" s="174">
        <f t="shared" si="33"/>
        <v>0</v>
      </c>
      <c r="G32" s="174">
        <f t="shared" si="33"/>
        <v>0</v>
      </c>
      <c r="H32" s="174">
        <f t="shared" si="33"/>
        <v>0</v>
      </c>
      <c r="I32" s="174">
        <f t="shared" si="33"/>
        <v>0</v>
      </c>
      <c r="J32" s="174">
        <f t="shared" si="33"/>
        <v>0</v>
      </c>
      <c r="K32" s="174">
        <f t="shared" si="33"/>
        <v>0</v>
      </c>
      <c r="L32" s="174">
        <v>0</v>
      </c>
      <c r="M32" s="174">
        <v>0</v>
      </c>
      <c r="N32" s="174">
        <v>0</v>
      </c>
      <c r="O32" s="174">
        <v>0</v>
      </c>
      <c r="P32" s="174">
        <v>0</v>
      </c>
      <c r="Q32" s="174">
        <v>0</v>
      </c>
      <c r="R32" s="174">
        <v>0</v>
      </c>
      <c r="S32" s="174">
        <v>0</v>
      </c>
      <c r="T32" s="174">
        <v>0</v>
      </c>
      <c r="U32" s="174">
        <v>0</v>
      </c>
      <c r="V32" s="174">
        <v>0</v>
      </c>
      <c r="W32" s="174">
        <v>0</v>
      </c>
      <c r="X32" s="174">
        <v>0</v>
      </c>
      <c r="Y32" s="174">
        <v>0</v>
      </c>
      <c r="Z32" s="174">
        <v>0</v>
      </c>
      <c r="AA32" s="174">
        <v>0</v>
      </c>
      <c r="AB32" s="174">
        <v>0</v>
      </c>
      <c r="AC32" s="174">
        <v>0</v>
      </c>
      <c r="AD32" s="174">
        <v>0</v>
      </c>
      <c r="AE32" s="174">
        <v>0</v>
      </c>
      <c r="AF32" s="174">
        <v>0</v>
      </c>
      <c r="AG32" s="174">
        <v>0</v>
      </c>
      <c r="AH32" s="174">
        <v>0</v>
      </c>
      <c r="AI32" s="174">
        <v>0</v>
      </c>
      <c r="AJ32" s="174">
        <v>0</v>
      </c>
      <c r="AK32" s="174">
        <v>0</v>
      </c>
      <c r="AL32" s="174">
        <v>0</v>
      </c>
      <c r="AM32" s="174">
        <v>0</v>
      </c>
      <c r="AN32" s="174">
        <f t="shared" si="34"/>
        <v>0</v>
      </c>
      <c r="AO32" s="174">
        <f t="shared" si="34"/>
        <v>0</v>
      </c>
      <c r="AP32" s="174">
        <f t="shared" si="34"/>
        <v>0</v>
      </c>
      <c r="AQ32" s="174">
        <f t="shared" si="34"/>
        <v>0</v>
      </c>
      <c r="AR32" s="174">
        <f t="shared" si="34"/>
        <v>0</v>
      </c>
      <c r="AS32" s="174">
        <f t="shared" si="34"/>
        <v>0</v>
      </c>
      <c r="AT32" s="174">
        <f t="shared" si="34"/>
        <v>0</v>
      </c>
      <c r="AU32" s="174">
        <v>0</v>
      </c>
      <c r="AV32" s="174">
        <v>0</v>
      </c>
      <c r="AW32" s="174">
        <v>0</v>
      </c>
      <c r="AX32" s="174">
        <v>0</v>
      </c>
      <c r="AY32" s="174">
        <v>0</v>
      </c>
      <c r="AZ32" s="174">
        <v>0</v>
      </c>
      <c r="BA32" s="174">
        <v>0</v>
      </c>
      <c r="BB32" s="174">
        <v>0</v>
      </c>
      <c r="BC32" s="174">
        <v>0</v>
      </c>
      <c r="BD32" s="174">
        <v>0</v>
      </c>
      <c r="BE32" s="174">
        <v>0</v>
      </c>
      <c r="BF32" s="174">
        <v>0</v>
      </c>
      <c r="BG32" s="174">
        <v>0</v>
      </c>
      <c r="BH32" s="174">
        <v>0</v>
      </c>
      <c r="BI32" s="174">
        <v>0</v>
      </c>
      <c r="BJ32" s="174">
        <v>0</v>
      </c>
      <c r="BK32" s="174">
        <v>0</v>
      </c>
      <c r="BL32" s="174">
        <v>0</v>
      </c>
      <c r="BM32" s="174">
        <v>0</v>
      </c>
      <c r="BN32" s="174">
        <v>0</v>
      </c>
      <c r="BO32" s="174">
        <v>0</v>
      </c>
      <c r="BP32" s="174">
        <v>0</v>
      </c>
      <c r="BQ32" s="174">
        <v>0</v>
      </c>
      <c r="BR32" s="174">
        <v>0</v>
      </c>
      <c r="BS32" s="174">
        <v>0</v>
      </c>
      <c r="BT32" s="174">
        <v>0</v>
      </c>
      <c r="BU32" s="174">
        <v>0</v>
      </c>
      <c r="BV32" s="174">
        <v>0</v>
      </c>
      <c r="BW32" s="174">
        <v>0</v>
      </c>
      <c r="BX32" s="174">
        <v>0</v>
      </c>
      <c r="BY32" s="174">
        <v>0</v>
      </c>
      <c r="BZ32" s="174">
        <v>0</v>
      </c>
      <c r="CA32" s="174">
        <v>0</v>
      </c>
      <c r="CB32" s="174">
        <v>0</v>
      </c>
      <c r="CC32" s="174">
        <v>0</v>
      </c>
      <c r="CD32" s="174"/>
    </row>
    <row r="33" spans="1:82" ht="32.25" customHeight="1" outlineLevel="1">
      <c r="A33" s="122" t="s">
        <v>814</v>
      </c>
      <c r="B33" s="117" t="s">
        <v>45</v>
      </c>
      <c r="C33" s="126" t="s">
        <v>40</v>
      </c>
      <c r="D33" s="126" t="s">
        <v>40</v>
      </c>
      <c r="E33" s="180">
        <f>E34</f>
        <v>0</v>
      </c>
      <c r="F33" s="180">
        <f aca="true" t="shared" si="35" ref="F33:K33">F34</f>
        <v>0</v>
      </c>
      <c r="G33" s="180">
        <f t="shared" si="35"/>
        <v>0</v>
      </c>
      <c r="H33" s="180">
        <f t="shared" si="35"/>
        <v>0</v>
      </c>
      <c r="I33" s="180">
        <f t="shared" si="35"/>
        <v>0</v>
      </c>
      <c r="J33" s="180">
        <f t="shared" si="35"/>
        <v>0</v>
      </c>
      <c r="K33" s="180">
        <f t="shared" si="35"/>
        <v>0</v>
      </c>
      <c r="L33" s="180">
        <v>0</v>
      </c>
      <c r="M33" s="180">
        <v>0</v>
      </c>
      <c r="N33" s="180">
        <v>0</v>
      </c>
      <c r="O33" s="180">
        <v>0</v>
      </c>
      <c r="P33" s="180">
        <v>0</v>
      </c>
      <c r="Q33" s="180">
        <v>0</v>
      </c>
      <c r="R33" s="180">
        <v>0</v>
      </c>
      <c r="S33" s="180">
        <v>0</v>
      </c>
      <c r="T33" s="180">
        <v>0</v>
      </c>
      <c r="U33" s="180">
        <v>0</v>
      </c>
      <c r="V33" s="180">
        <v>0</v>
      </c>
      <c r="W33" s="180">
        <v>0</v>
      </c>
      <c r="X33" s="180">
        <v>0</v>
      </c>
      <c r="Y33" s="180">
        <v>0</v>
      </c>
      <c r="Z33" s="180">
        <v>0</v>
      </c>
      <c r="AA33" s="180">
        <v>0</v>
      </c>
      <c r="AB33" s="180">
        <v>0</v>
      </c>
      <c r="AC33" s="180">
        <v>0</v>
      </c>
      <c r="AD33" s="180">
        <v>0</v>
      </c>
      <c r="AE33" s="180">
        <v>0</v>
      </c>
      <c r="AF33" s="180">
        <v>0</v>
      </c>
      <c r="AG33" s="180">
        <f aca="true" t="shared" si="36" ref="AG33:AM33">AG34</f>
        <v>0</v>
      </c>
      <c r="AH33" s="180">
        <f t="shared" si="36"/>
        <v>0</v>
      </c>
      <c r="AI33" s="180">
        <f t="shared" si="36"/>
        <v>0</v>
      </c>
      <c r="AJ33" s="180">
        <f t="shared" si="36"/>
        <v>0</v>
      </c>
      <c r="AK33" s="180">
        <f t="shared" si="36"/>
        <v>0</v>
      </c>
      <c r="AL33" s="180">
        <f t="shared" si="36"/>
        <v>0</v>
      </c>
      <c r="AM33" s="180">
        <f t="shared" si="36"/>
        <v>0</v>
      </c>
      <c r="AN33" s="180">
        <f aca="true" t="shared" si="37" ref="AN33:CC33">AN34</f>
        <v>0</v>
      </c>
      <c r="AO33" s="180">
        <f t="shared" si="37"/>
        <v>0</v>
      </c>
      <c r="AP33" s="180">
        <f t="shared" si="37"/>
        <v>0</v>
      </c>
      <c r="AQ33" s="180">
        <f t="shared" si="37"/>
        <v>0</v>
      </c>
      <c r="AR33" s="180">
        <f t="shared" si="37"/>
        <v>0</v>
      </c>
      <c r="AS33" s="180">
        <f t="shared" si="37"/>
        <v>0</v>
      </c>
      <c r="AT33" s="180">
        <f t="shared" si="37"/>
        <v>0</v>
      </c>
      <c r="AU33" s="180">
        <f t="shared" si="37"/>
        <v>0</v>
      </c>
      <c r="AV33" s="180">
        <f t="shared" si="37"/>
        <v>0</v>
      </c>
      <c r="AW33" s="180">
        <f t="shared" si="37"/>
        <v>0</v>
      </c>
      <c r="AX33" s="180">
        <f t="shared" si="37"/>
        <v>0</v>
      </c>
      <c r="AY33" s="180">
        <f t="shared" si="37"/>
        <v>0</v>
      </c>
      <c r="AZ33" s="180">
        <f t="shared" si="37"/>
        <v>0</v>
      </c>
      <c r="BA33" s="180">
        <f t="shared" si="37"/>
        <v>0</v>
      </c>
      <c r="BB33" s="180">
        <f t="shared" si="37"/>
        <v>0</v>
      </c>
      <c r="BC33" s="180">
        <f t="shared" si="37"/>
        <v>0</v>
      </c>
      <c r="BD33" s="180">
        <f t="shared" si="37"/>
        <v>0</v>
      </c>
      <c r="BE33" s="180">
        <f t="shared" si="37"/>
        <v>0</v>
      </c>
      <c r="BF33" s="180">
        <f t="shared" si="37"/>
        <v>0</v>
      </c>
      <c r="BG33" s="180">
        <f t="shared" si="37"/>
        <v>0</v>
      </c>
      <c r="BH33" s="180">
        <f t="shared" si="37"/>
        <v>0</v>
      </c>
      <c r="BI33" s="180">
        <f t="shared" si="37"/>
        <v>0</v>
      </c>
      <c r="BJ33" s="180">
        <f t="shared" si="37"/>
        <v>0</v>
      </c>
      <c r="BK33" s="180">
        <f t="shared" si="37"/>
        <v>0</v>
      </c>
      <c r="BL33" s="180">
        <f t="shared" si="37"/>
        <v>0</v>
      </c>
      <c r="BM33" s="180">
        <f t="shared" si="37"/>
        <v>0</v>
      </c>
      <c r="BN33" s="180">
        <f t="shared" si="37"/>
        <v>0</v>
      </c>
      <c r="BO33" s="180">
        <f t="shared" si="37"/>
        <v>0</v>
      </c>
      <c r="BP33" s="180">
        <f t="shared" si="37"/>
        <v>0</v>
      </c>
      <c r="BQ33" s="180">
        <f t="shared" si="37"/>
        <v>0</v>
      </c>
      <c r="BR33" s="180">
        <f t="shared" si="37"/>
        <v>0</v>
      </c>
      <c r="BS33" s="180">
        <f t="shared" si="37"/>
        <v>0</v>
      </c>
      <c r="BT33" s="180">
        <f t="shared" si="37"/>
        <v>0</v>
      </c>
      <c r="BU33" s="180">
        <f t="shared" si="37"/>
        <v>0</v>
      </c>
      <c r="BV33" s="180">
        <f t="shared" si="37"/>
        <v>0</v>
      </c>
      <c r="BW33" s="180">
        <f t="shared" si="37"/>
        <v>0</v>
      </c>
      <c r="BX33" s="180">
        <f t="shared" si="37"/>
        <v>0</v>
      </c>
      <c r="BY33" s="180">
        <f t="shared" si="37"/>
        <v>0</v>
      </c>
      <c r="BZ33" s="180">
        <f t="shared" si="37"/>
        <v>0</v>
      </c>
      <c r="CA33" s="180">
        <f t="shared" si="37"/>
        <v>0</v>
      </c>
      <c r="CB33" s="180">
        <f t="shared" si="37"/>
        <v>0</v>
      </c>
      <c r="CC33" s="180">
        <f t="shared" si="37"/>
        <v>0</v>
      </c>
      <c r="CD33" s="180"/>
    </row>
    <row r="34" spans="1:82" ht="27" customHeight="1" outlineLevel="1">
      <c r="A34" s="120" t="s">
        <v>814</v>
      </c>
      <c r="B34" s="121" t="s">
        <v>740</v>
      </c>
      <c r="C34" s="128" t="s">
        <v>40</v>
      </c>
      <c r="D34" s="128" t="s">
        <v>40</v>
      </c>
      <c r="E34" s="174">
        <f aca="true" t="shared" si="38" ref="E34:K34">L34+S34+Z34+AG34</f>
        <v>0</v>
      </c>
      <c r="F34" s="174">
        <f t="shared" si="38"/>
        <v>0</v>
      </c>
      <c r="G34" s="174">
        <f t="shared" si="38"/>
        <v>0</v>
      </c>
      <c r="H34" s="174">
        <f t="shared" si="38"/>
        <v>0</v>
      </c>
      <c r="I34" s="174">
        <f t="shared" si="38"/>
        <v>0</v>
      </c>
      <c r="J34" s="174">
        <f t="shared" si="38"/>
        <v>0</v>
      </c>
      <c r="K34" s="174">
        <f t="shared" si="38"/>
        <v>0</v>
      </c>
      <c r="L34" s="174">
        <v>0</v>
      </c>
      <c r="M34" s="174">
        <v>0</v>
      </c>
      <c r="N34" s="174">
        <v>0</v>
      </c>
      <c r="O34" s="174">
        <v>0</v>
      </c>
      <c r="P34" s="174">
        <v>0</v>
      </c>
      <c r="Q34" s="174">
        <v>0</v>
      </c>
      <c r="R34" s="174">
        <v>0</v>
      </c>
      <c r="S34" s="174">
        <v>0</v>
      </c>
      <c r="T34" s="174">
        <v>0</v>
      </c>
      <c r="U34" s="174">
        <v>0</v>
      </c>
      <c r="V34" s="174">
        <v>0</v>
      </c>
      <c r="W34" s="174">
        <v>0</v>
      </c>
      <c r="X34" s="174">
        <v>0</v>
      </c>
      <c r="Y34" s="174">
        <v>0</v>
      </c>
      <c r="Z34" s="174">
        <v>0</v>
      </c>
      <c r="AA34" s="174">
        <v>0</v>
      </c>
      <c r="AB34" s="174">
        <v>0</v>
      </c>
      <c r="AC34" s="174">
        <v>0</v>
      </c>
      <c r="AD34" s="174">
        <v>0</v>
      </c>
      <c r="AE34" s="174">
        <v>0</v>
      </c>
      <c r="AF34" s="174">
        <v>0</v>
      </c>
      <c r="AG34" s="174">
        <v>0</v>
      </c>
      <c r="AH34" s="174">
        <v>0</v>
      </c>
      <c r="AI34" s="174">
        <v>0</v>
      </c>
      <c r="AJ34" s="174">
        <v>0</v>
      </c>
      <c r="AK34" s="174">
        <v>0</v>
      </c>
      <c r="AL34" s="174">
        <v>0</v>
      </c>
      <c r="AM34" s="174">
        <v>0</v>
      </c>
      <c r="AN34" s="174">
        <f aca="true" t="shared" si="39" ref="AN34:AT34">AU34+BB34+BI34+BP34</f>
        <v>0</v>
      </c>
      <c r="AO34" s="174">
        <f t="shared" si="39"/>
        <v>0</v>
      </c>
      <c r="AP34" s="174">
        <f t="shared" si="39"/>
        <v>0</v>
      </c>
      <c r="AQ34" s="174">
        <f t="shared" si="39"/>
        <v>0</v>
      </c>
      <c r="AR34" s="174">
        <f t="shared" si="39"/>
        <v>0</v>
      </c>
      <c r="AS34" s="174">
        <f t="shared" si="39"/>
        <v>0</v>
      </c>
      <c r="AT34" s="174">
        <f t="shared" si="39"/>
        <v>0</v>
      </c>
      <c r="AU34" s="174">
        <v>0</v>
      </c>
      <c r="AV34" s="174">
        <v>0</v>
      </c>
      <c r="AW34" s="174">
        <v>0</v>
      </c>
      <c r="AX34" s="174">
        <v>0</v>
      </c>
      <c r="AY34" s="174">
        <v>0</v>
      </c>
      <c r="AZ34" s="174">
        <v>0</v>
      </c>
      <c r="BA34" s="174">
        <v>0</v>
      </c>
      <c r="BB34" s="174">
        <v>0</v>
      </c>
      <c r="BC34" s="174">
        <v>0</v>
      </c>
      <c r="BD34" s="174">
        <v>0</v>
      </c>
      <c r="BE34" s="174">
        <v>0</v>
      </c>
      <c r="BF34" s="174">
        <v>0</v>
      </c>
      <c r="BG34" s="174">
        <v>0</v>
      </c>
      <c r="BH34" s="174">
        <v>0</v>
      </c>
      <c r="BI34" s="174">
        <v>0</v>
      </c>
      <c r="BJ34" s="174">
        <v>0</v>
      </c>
      <c r="BK34" s="174">
        <v>0</v>
      </c>
      <c r="BL34" s="174">
        <v>0</v>
      </c>
      <c r="BM34" s="174">
        <v>0</v>
      </c>
      <c r="BN34" s="174">
        <v>0</v>
      </c>
      <c r="BO34" s="174">
        <v>0</v>
      </c>
      <c r="BP34" s="174">
        <v>0</v>
      </c>
      <c r="BQ34" s="174">
        <v>0</v>
      </c>
      <c r="BR34" s="174">
        <v>0</v>
      </c>
      <c r="BS34" s="174">
        <v>0</v>
      </c>
      <c r="BT34" s="174">
        <v>0</v>
      </c>
      <c r="BU34" s="174">
        <v>0</v>
      </c>
      <c r="BV34" s="174">
        <v>0</v>
      </c>
      <c r="BW34" s="174">
        <v>0</v>
      </c>
      <c r="BX34" s="174">
        <v>0</v>
      </c>
      <c r="BY34" s="174">
        <v>0</v>
      </c>
      <c r="BZ34" s="174">
        <v>0</v>
      </c>
      <c r="CA34" s="174">
        <v>0</v>
      </c>
      <c r="CB34" s="174">
        <v>0</v>
      </c>
      <c r="CC34" s="174">
        <v>0</v>
      </c>
      <c r="CD34" s="174"/>
    </row>
  </sheetData>
  <sheetProtection/>
  <mergeCells count="32">
    <mergeCell ref="A1:AM1"/>
    <mergeCell ref="CA2:CD2"/>
    <mergeCell ref="A3:AK3"/>
    <mergeCell ref="L4:M4"/>
    <mergeCell ref="N4:O4"/>
    <mergeCell ref="P4:Q4"/>
    <mergeCell ref="L6:Z6"/>
    <mergeCell ref="L7:Z7"/>
    <mergeCell ref="P9:Q9"/>
    <mergeCell ref="O12:AD12"/>
    <mergeCell ref="A14:A17"/>
    <mergeCell ref="B14:B17"/>
    <mergeCell ref="C14:C17"/>
    <mergeCell ref="D14:D17"/>
    <mergeCell ref="E14:AM14"/>
    <mergeCell ref="AN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Z16:AF16"/>
    <mergeCell ref="BP16:BV16"/>
    <mergeCell ref="AG16:AK16"/>
    <mergeCell ref="AL16:AM16"/>
    <mergeCell ref="AN16:AT16"/>
    <mergeCell ref="AU16:BA16"/>
    <mergeCell ref="BB16:BH16"/>
    <mergeCell ref="BI16:BO16"/>
  </mergeCell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landscape" paperSize="9" scale="34" r:id="rId1"/>
  <colBreaks count="1" manualBreakCount="1">
    <brk id="3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H34"/>
  <sheetViews>
    <sheetView zoomScalePageLayoutView="0" workbookViewId="0" topLeftCell="Z1">
      <selection activeCell="AS24" sqref="AS24"/>
    </sheetView>
  </sheetViews>
  <sheetFormatPr defaultColWidth="9.140625" defaultRowHeight="12.75" outlineLevelRow="1"/>
  <cols>
    <col min="1" max="1" width="7.7109375" style="1" customWidth="1"/>
    <col min="2" max="2" width="54.7109375" style="1" customWidth="1"/>
    <col min="3" max="3" width="13.57421875" style="1" customWidth="1"/>
    <col min="4" max="4" width="15.8515625" style="1" customWidth="1"/>
    <col min="5" max="59" width="5.421875" style="1" customWidth="1"/>
    <col min="60" max="60" width="10.00390625" style="1" customWidth="1"/>
    <col min="61" max="61" width="0.42578125" style="1" customWidth="1"/>
    <col min="62" max="16384" width="9.140625" style="1" customWidth="1"/>
  </cols>
  <sheetData>
    <row r="1" spans="1:60" ht="39.75" customHeight="1">
      <c r="A1" s="278" t="s">
        <v>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BH1" s="21"/>
    </row>
    <row r="2" spans="56:60" ht="21" customHeight="1">
      <c r="BD2" s="280"/>
      <c r="BE2" s="280"/>
      <c r="BF2" s="280"/>
      <c r="BG2" s="280"/>
      <c r="BH2" s="280"/>
    </row>
    <row r="3" spans="1:60" ht="15.75" customHeight="1">
      <c r="A3" s="332" t="s">
        <v>4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60" ht="15">
      <c r="A4" s="6"/>
      <c r="B4" s="6"/>
      <c r="C4" s="6"/>
      <c r="D4" s="6"/>
      <c r="E4" s="6"/>
      <c r="F4" s="6"/>
      <c r="G4" s="7" t="s">
        <v>856</v>
      </c>
      <c r="H4" s="282" t="s">
        <v>176</v>
      </c>
      <c r="I4" s="282"/>
      <c r="J4" s="281" t="s">
        <v>869</v>
      </c>
      <c r="K4" s="281"/>
      <c r="L4" s="282" t="s">
        <v>100</v>
      </c>
      <c r="M4" s="282"/>
      <c r="N4" s="6" t="s">
        <v>870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">
      <c r="A6" s="6"/>
      <c r="B6" s="6"/>
      <c r="C6" s="328" t="s">
        <v>5</v>
      </c>
      <c r="D6" s="328"/>
      <c r="E6" s="328"/>
      <c r="F6" s="328"/>
      <c r="G6" s="328"/>
      <c r="H6" s="283" t="s">
        <v>532</v>
      </c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11"/>
      <c r="X6" s="11"/>
      <c r="Y6" s="11"/>
      <c r="Z6" s="11"/>
      <c r="AA6" s="11"/>
      <c r="AB6" s="6"/>
      <c r="AC6" s="6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2.75" customHeight="1">
      <c r="A7" s="6"/>
      <c r="B7" s="6"/>
      <c r="C7" s="6"/>
      <c r="D7" s="6"/>
      <c r="E7" s="6"/>
      <c r="F7" s="6"/>
      <c r="G7" s="6"/>
      <c r="H7" s="335" t="s">
        <v>742</v>
      </c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8"/>
      <c r="X7" s="8"/>
      <c r="Y7" s="8"/>
      <c r="Z7" s="8"/>
      <c r="AA7" s="8"/>
      <c r="AB7" s="8"/>
      <c r="AC7" s="8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15">
      <c r="A9" s="6"/>
      <c r="B9" s="6"/>
      <c r="C9" s="6"/>
      <c r="D9" s="6"/>
      <c r="E9" s="6"/>
      <c r="F9" s="6"/>
      <c r="G9" s="6"/>
      <c r="H9" s="6"/>
      <c r="I9" s="6"/>
      <c r="J9" s="6"/>
      <c r="K9" s="7" t="s">
        <v>743</v>
      </c>
      <c r="L9" s="282" t="s">
        <v>100</v>
      </c>
      <c r="M9" s="282"/>
      <c r="N9" s="6" t="s">
        <v>744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5">
      <c r="A11" s="6"/>
      <c r="B11" s="328" t="s">
        <v>745</v>
      </c>
      <c r="C11" s="328"/>
      <c r="D11" s="328"/>
      <c r="E11" s="328"/>
      <c r="F11" s="328"/>
      <c r="G11" s="328"/>
      <c r="H11" s="328"/>
      <c r="I11" s="328"/>
      <c r="J11" s="328"/>
      <c r="K11" s="25" t="s">
        <v>533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2"/>
      <c r="AA11" s="12"/>
      <c r="AB11" s="12"/>
      <c r="AC11" s="12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336" t="s">
        <v>746</v>
      </c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5:9" ht="9" customHeight="1">
      <c r="E13" s="19"/>
      <c r="F13" s="19"/>
      <c r="G13" s="19"/>
      <c r="H13" s="19"/>
      <c r="I13" s="19"/>
    </row>
    <row r="14" spans="1:60" ht="15" customHeight="1">
      <c r="A14" s="269" t="s">
        <v>758</v>
      </c>
      <c r="B14" s="269" t="s">
        <v>759</v>
      </c>
      <c r="C14" s="269" t="s">
        <v>760</v>
      </c>
      <c r="D14" s="269" t="s">
        <v>6</v>
      </c>
      <c r="E14" s="325" t="s">
        <v>109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9"/>
      <c r="BC14" s="317" t="s">
        <v>2</v>
      </c>
      <c r="BD14" s="318"/>
      <c r="BE14" s="318"/>
      <c r="BF14" s="318"/>
      <c r="BG14" s="319"/>
      <c r="BH14" s="269" t="s">
        <v>761</v>
      </c>
    </row>
    <row r="15" spans="1:60" ht="15" customHeight="1">
      <c r="A15" s="270"/>
      <c r="B15" s="270"/>
      <c r="C15" s="270"/>
      <c r="D15" s="270"/>
      <c r="E15" s="272" t="s">
        <v>747</v>
      </c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73"/>
      <c r="AD15" s="272" t="s">
        <v>748</v>
      </c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73"/>
      <c r="BC15" s="320"/>
      <c r="BD15" s="321"/>
      <c r="BE15" s="321"/>
      <c r="BF15" s="321"/>
      <c r="BG15" s="322"/>
      <c r="BH15" s="270"/>
    </row>
    <row r="16" spans="1:60" ht="15" customHeight="1">
      <c r="A16" s="270"/>
      <c r="B16" s="270"/>
      <c r="C16" s="270"/>
      <c r="D16" s="270"/>
      <c r="E16" s="272" t="s">
        <v>862</v>
      </c>
      <c r="F16" s="286"/>
      <c r="G16" s="286"/>
      <c r="H16" s="286"/>
      <c r="I16" s="273"/>
      <c r="J16" s="272" t="s">
        <v>863</v>
      </c>
      <c r="K16" s="286"/>
      <c r="L16" s="286"/>
      <c r="M16" s="286"/>
      <c r="N16" s="273"/>
      <c r="O16" s="272" t="s">
        <v>864</v>
      </c>
      <c r="P16" s="286"/>
      <c r="Q16" s="286"/>
      <c r="R16" s="286"/>
      <c r="S16" s="273"/>
      <c r="T16" s="272" t="s">
        <v>865</v>
      </c>
      <c r="U16" s="286"/>
      <c r="V16" s="286"/>
      <c r="W16" s="286"/>
      <c r="X16" s="273"/>
      <c r="Y16" s="272" t="s">
        <v>866</v>
      </c>
      <c r="Z16" s="286"/>
      <c r="AA16" s="286"/>
      <c r="AB16" s="286"/>
      <c r="AC16" s="273"/>
      <c r="AD16" s="272" t="s">
        <v>862</v>
      </c>
      <c r="AE16" s="286"/>
      <c r="AF16" s="286"/>
      <c r="AG16" s="286"/>
      <c r="AH16" s="273"/>
      <c r="AI16" s="272" t="s">
        <v>863</v>
      </c>
      <c r="AJ16" s="286"/>
      <c r="AK16" s="286"/>
      <c r="AL16" s="286"/>
      <c r="AM16" s="273"/>
      <c r="AN16" s="272" t="s">
        <v>864</v>
      </c>
      <c r="AO16" s="286"/>
      <c r="AP16" s="286"/>
      <c r="AQ16" s="286"/>
      <c r="AR16" s="273"/>
      <c r="AS16" s="272" t="s">
        <v>865</v>
      </c>
      <c r="AT16" s="286"/>
      <c r="AU16" s="286"/>
      <c r="AV16" s="286"/>
      <c r="AW16" s="273"/>
      <c r="AX16" s="272" t="s">
        <v>866</v>
      </c>
      <c r="AY16" s="286"/>
      <c r="AZ16" s="286"/>
      <c r="BA16" s="286"/>
      <c r="BB16" s="273"/>
      <c r="BC16" s="285"/>
      <c r="BD16" s="323"/>
      <c r="BE16" s="323"/>
      <c r="BF16" s="323"/>
      <c r="BG16" s="324"/>
      <c r="BH16" s="270"/>
    </row>
    <row r="17" spans="1:60" ht="33" customHeight="1">
      <c r="A17" s="270"/>
      <c r="B17" s="270"/>
      <c r="C17" s="270"/>
      <c r="D17" s="270"/>
      <c r="E17" s="16" t="s">
        <v>767</v>
      </c>
      <c r="F17" s="16" t="s">
        <v>768</v>
      </c>
      <c r="G17" s="16" t="s">
        <v>769</v>
      </c>
      <c r="H17" s="16" t="s">
        <v>770</v>
      </c>
      <c r="I17" s="16" t="s">
        <v>771</v>
      </c>
      <c r="J17" s="16" t="s">
        <v>767</v>
      </c>
      <c r="K17" s="16" t="s">
        <v>768</v>
      </c>
      <c r="L17" s="16" t="s">
        <v>769</v>
      </c>
      <c r="M17" s="16" t="s">
        <v>770</v>
      </c>
      <c r="N17" s="16" t="s">
        <v>771</v>
      </c>
      <c r="O17" s="16" t="s">
        <v>767</v>
      </c>
      <c r="P17" s="16" t="s">
        <v>768</v>
      </c>
      <c r="Q17" s="16" t="s">
        <v>769</v>
      </c>
      <c r="R17" s="16" t="s">
        <v>770</v>
      </c>
      <c r="S17" s="16" t="s">
        <v>771</v>
      </c>
      <c r="T17" s="16" t="s">
        <v>767</v>
      </c>
      <c r="U17" s="16" t="s">
        <v>768</v>
      </c>
      <c r="V17" s="16" t="s">
        <v>769</v>
      </c>
      <c r="W17" s="16" t="s">
        <v>770</v>
      </c>
      <c r="X17" s="16" t="s">
        <v>771</v>
      </c>
      <c r="Y17" s="16" t="s">
        <v>767</v>
      </c>
      <c r="Z17" s="16" t="s">
        <v>768</v>
      </c>
      <c r="AA17" s="16" t="s">
        <v>769</v>
      </c>
      <c r="AB17" s="16" t="s">
        <v>770</v>
      </c>
      <c r="AC17" s="16" t="s">
        <v>771</v>
      </c>
      <c r="AD17" s="16" t="s">
        <v>767</v>
      </c>
      <c r="AE17" s="16" t="s">
        <v>768</v>
      </c>
      <c r="AF17" s="16" t="s">
        <v>769</v>
      </c>
      <c r="AG17" s="16" t="s">
        <v>770</v>
      </c>
      <c r="AH17" s="16" t="s">
        <v>771</v>
      </c>
      <c r="AI17" s="16" t="s">
        <v>767</v>
      </c>
      <c r="AJ17" s="16" t="s">
        <v>768</v>
      </c>
      <c r="AK17" s="16" t="s">
        <v>769</v>
      </c>
      <c r="AL17" s="16" t="s">
        <v>770</v>
      </c>
      <c r="AM17" s="16" t="s">
        <v>771</v>
      </c>
      <c r="AN17" s="16" t="s">
        <v>767</v>
      </c>
      <c r="AO17" s="16" t="s">
        <v>768</v>
      </c>
      <c r="AP17" s="16" t="s">
        <v>769</v>
      </c>
      <c r="AQ17" s="16" t="s">
        <v>770</v>
      </c>
      <c r="AR17" s="16" t="s">
        <v>771</v>
      </c>
      <c r="AS17" s="16" t="s">
        <v>767</v>
      </c>
      <c r="AT17" s="16" t="s">
        <v>768</v>
      </c>
      <c r="AU17" s="16" t="s">
        <v>769</v>
      </c>
      <c r="AV17" s="16" t="s">
        <v>770</v>
      </c>
      <c r="AW17" s="16" t="s">
        <v>771</v>
      </c>
      <c r="AX17" s="16" t="s">
        <v>767</v>
      </c>
      <c r="AY17" s="16" t="s">
        <v>768</v>
      </c>
      <c r="AZ17" s="16" t="s">
        <v>769</v>
      </c>
      <c r="BA17" s="16" t="s">
        <v>770</v>
      </c>
      <c r="BB17" s="16" t="s">
        <v>771</v>
      </c>
      <c r="BC17" s="16" t="s">
        <v>767</v>
      </c>
      <c r="BD17" s="16" t="s">
        <v>768</v>
      </c>
      <c r="BE17" s="16" t="s">
        <v>769</v>
      </c>
      <c r="BF17" s="16" t="s">
        <v>770</v>
      </c>
      <c r="BG17" s="16" t="s">
        <v>771</v>
      </c>
      <c r="BH17" s="270"/>
    </row>
    <row r="18" spans="1:60" ht="13.5" customHeight="1">
      <c r="A18" s="3">
        <v>1</v>
      </c>
      <c r="B18" s="3">
        <v>2</v>
      </c>
      <c r="C18" s="3">
        <v>3</v>
      </c>
      <c r="D18" s="3">
        <v>4</v>
      </c>
      <c r="E18" s="3" t="s">
        <v>784</v>
      </c>
      <c r="F18" s="3" t="s">
        <v>785</v>
      </c>
      <c r="G18" s="3" t="s">
        <v>786</v>
      </c>
      <c r="H18" s="3" t="s">
        <v>787</v>
      </c>
      <c r="I18" s="3" t="s">
        <v>820</v>
      </c>
      <c r="J18" s="3" t="s">
        <v>817</v>
      </c>
      <c r="K18" s="3" t="s">
        <v>818</v>
      </c>
      <c r="L18" s="3" t="s">
        <v>819</v>
      </c>
      <c r="M18" s="3" t="s">
        <v>885</v>
      </c>
      <c r="N18" s="3" t="s">
        <v>886</v>
      </c>
      <c r="O18" s="3" t="s">
        <v>889</v>
      </c>
      <c r="P18" s="3" t="s">
        <v>890</v>
      </c>
      <c r="Q18" s="3" t="s">
        <v>891</v>
      </c>
      <c r="R18" s="3" t="s">
        <v>892</v>
      </c>
      <c r="S18" s="3" t="s">
        <v>893</v>
      </c>
      <c r="T18" s="3" t="s">
        <v>896</v>
      </c>
      <c r="U18" s="3" t="s">
        <v>897</v>
      </c>
      <c r="V18" s="3" t="s">
        <v>898</v>
      </c>
      <c r="W18" s="3" t="s">
        <v>899</v>
      </c>
      <c r="X18" s="3" t="s">
        <v>900</v>
      </c>
      <c r="Y18" s="3" t="s">
        <v>903</v>
      </c>
      <c r="Z18" s="3" t="s">
        <v>904</v>
      </c>
      <c r="AA18" s="3" t="s">
        <v>905</v>
      </c>
      <c r="AB18" s="3" t="s">
        <v>906</v>
      </c>
      <c r="AC18" s="3" t="s">
        <v>907</v>
      </c>
      <c r="AD18" s="3" t="s">
        <v>788</v>
      </c>
      <c r="AE18" s="3" t="s">
        <v>789</v>
      </c>
      <c r="AF18" s="3" t="s">
        <v>790</v>
      </c>
      <c r="AG18" s="3" t="s">
        <v>791</v>
      </c>
      <c r="AH18" s="3" t="s">
        <v>828</v>
      </c>
      <c r="AI18" s="3" t="s">
        <v>825</v>
      </c>
      <c r="AJ18" s="3" t="s">
        <v>826</v>
      </c>
      <c r="AK18" s="3" t="s">
        <v>827</v>
      </c>
      <c r="AL18" s="3" t="s">
        <v>910</v>
      </c>
      <c r="AM18" s="3" t="s">
        <v>911</v>
      </c>
      <c r="AN18" s="3" t="s">
        <v>914</v>
      </c>
      <c r="AO18" s="3" t="s">
        <v>915</v>
      </c>
      <c r="AP18" s="3" t="s">
        <v>916</v>
      </c>
      <c r="AQ18" s="3" t="s">
        <v>917</v>
      </c>
      <c r="AR18" s="3" t="s">
        <v>918</v>
      </c>
      <c r="AS18" s="3" t="s">
        <v>921</v>
      </c>
      <c r="AT18" s="3" t="s">
        <v>922</v>
      </c>
      <c r="AU18" s="3" t="s">
        <v>923</v>
      </c>
      <c r="AV18" s="3" t="s">
        <v>924</v>
      </c>
      <c r="AW18" s="3" t="s">
        <v>925</v>
      </c>
      <c r="AX18" s="3" t="s">
        <v>928</v>
      </c>
      <c r="AY18" s="3" t="s">
        <v>929</v>
      </c>
      <c r="AZ18" s="3" t="s">
        <v>930</v>
      </c>
      <c r="BA18" s="3" t="s">
        <v>931</v>
      </c>
      <c r="BB18" s="3" t="s">
        <v>932</v>
      </c>
      <c r="BC18" s="3" t="s">
        <v>792</v>
      </c>
      <c r="BD18" s="3" t="s">
        <v>793</v>
      </c>
      <c r="BE18" s="3" t="s">
        <v>794</v>
      </c>
      <c r="BF18" s="3" t="s">
        <v>795</v>
      </c>
      <c r="BG18" s="3" t="s">
        <v>834</v>
      </c>
      <c r="BH18" s="3">
        <v>8</v>
      </c>
    </row>
    <row r="19" spans="1:60" ht="12">
      <c r="A19" s="123" t="s">
        <v>35</v>
      </c>
      <c r="B19" s="124" t="s">
        <v>757</v>
      </c>
      <c r="C19" s="125" t="s">
        <v>40</v>
      </c>
      <c r="D19" s="125" t="s">
        <v>40</v>
      </c>
      <c r="E19" s="176">
        <f>E20+E33</f>
        <v>25</v>
      </c>
      <c r="F19" s="176">
        <f aca="true" t="shared" si="0" ref="F19:BB19">F20+F33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76">
        <f t="shared" si="0"/>
        <v>0</v>
      </c>
      <c r="P19" s="176">
        <f t="shared" si="0"/>
        <v>0</v>
      </c>
      <c r="Q19" s="176">
        <f t="shared" si="0"/>
        <v>0</v>
      </c>
      <c r="R19" s="176">
        <f t="shared" si="0"/>
        <v>0</v>
      </c>
      <c r="S19" s="176">
        <f t="shared" si="0"/>
        <v>0</v>
      </c>
      <c r="T19" s="176">
        <f t="shared" si="0"/>
        <v>25</v>
      </c>
      <c r="U19" s="176">
        <f t="shared" si="0"/>
        <v>0</v>
      </c>
      <c r="V19" s="176">
        <f t="shared" si="0"/>
        <v>0</v>
      </c>
      <c r="W19" s="176">
        <f t="shared" si="0"/>
        <v>0</v>
      </c>
      <c r="X19" s="176">
        <f t="shared" si="0"/>
        <v>0</v>
      </c>
      <c r="Y19" s="176">
        <f t="shared" si="0"/>
        <v>0</v>
      </c>
      <c r="Z19" s="176">
        <f t="shared" si="0"/>
        <v>0</v>
      </c>
      <c r="AA19" s="176">
        <f t="shared" si="0"/>
        <v>0</v>
      </c>
      <c r="AB19" s="176">
        <f t="shared" si="0"/>
        <v>0</v>
      </c>
      <c r="AC19" s="176">
        <f t="shared" si="0"/>
        <v>0</v>
      </c>
      <c r="AD19" s="176">
        <f t="shared" si="0"/>
        <v>25</v>
      </c>
      <c r="AE19" s="176">
        <f t="shared" si="0"/>
        <v>0</v>
      </c>
      <c r="AF19" s="176">
        <f t="shared" si="0"/>
        <v>0</v>
      </c>
      <c r="AG19" s="176">
        <f t="shared" si="0"/>
        <v>0</v>
      </c>
      <c r="AH19" s="176">
        <f t="shared" si="0"/>
        <v>0</v>
      </c>
      <c r="AI19" s="176">
        <f t="shared" si="0"/>
        <v>0</v>
      </c>
      <c r="AJ19" s="176">
        <f t="shared" si="0"/>
        <v>0</v>
      </c>
      <c r="AK19" s="176">
        <f t="shared" si="0"/>
        <v>0</v>
      </c>
      <c r="AL19" s="176">
        <f t="shared" si="0"/>
        <v>0</v>
      </c>
      <c r="AM19" s="176">
        <f t="shared" si="0"/>
        <v>0</v>
      </c>
      <c r="AN19" s="176">
        <f t="shared" si="0"/>
        <v>0</v>
      </c>
      <c r="AO19" s="176">
        <f t="shared" si="0"/>
        <v>0</v>
      </c>
      <c r="AP19" s="176">
        <f t="shared" si="0"/>
        <v>0</v>
      </c>
      <c r="AQ19" s="176">
        <f t="shared" si="0"/>
        <v>0</v>
      </c>
      <c r="AR19" s="176">
        <f t="shared" si="0"/>
        <v>0</v>
      </c>
      <c r="AS19" s="176">
        <f t="shared" si="0"/>
        <v>25</v>
      </c>
      <c r="AT19" s="176">
        <f t="shared" si="0"/>
        <v>0</v>
      </c>
      <c r="AU19" s="176">
        <f t="shared" si="0"/>
        <v>0</v>
      </c>
      <c r="AV19" s="176">
        <f t="shared" si="0"/>
        <v>0</v>
      </c>
      <c r="AW19" s="176">
        <f t="shared" si="0"/>
        <v>0</v>
      </c>
      <c r="AX19" s="176">
        <f t="shared" si="0"/>
        <v>0</v>
      </c>
      <c r="AY19" s="176">
        <f t="shared" si="0"/>
        <v>0</v>
      </c>
      <c r="AZ19" s="176">
        <f t="shared" si="0"/>
        <v>0</v>
      </c>
      <c r="BA19" s="176">
        <f t="shared" si="0"/>
        <v>0</v>
      </c>
      <c r="BB19" s="176">
        <f t="shared" si="0"/>
        <v>0</v>
      </c>
      <c r="BC19" s="176">
        <f>BC20+BC33</f>
        <v>0</v>
      </c>
      <c r="BD19" s="176">
        <f>BD20+BD33</f>
        <v>0</v>
      </c>
      <c r="BE19" s="176">
        <f>BE20+BE33</f>
        <v>0</v>
      </c>
      <c r="BF19" s="176">
        <f>BF20+BF33</f>
        <v>0</v>
      </c>
      <c r="BG19" s="176">
        <f>BG20+BG33</f>
        <v>0</v>
      </c>
      <c r="BH19" s="176"/>
    </row>
    <row r="20" spans="1:60" ht="25.5" outlineLevel="1">
      <c r="A20" s="116">
        <v>1.2</v>
      </c>
      <c r="B20" s="117" t="s">
        <v>732</v>
      </c>
      <c r="C20" s="126" t="s">
        <v>40</v>
      </c>
      <c r="D20" s="126" t="s">
        <v>40</v>
      </c>
      <c r="E20" s="180">
        <f>E21+E25+E29</f>
        <v>25</v>
      </c>
      <c r="F20" s="180">
        <f aca="true" t="shared" si="1" ref="F20:BB20">F21+F25+F29</f>
        <v>0</v>
      </c>
      <c r="G20" s="180">
        <f t="shared" si="1"/>
        <v>0</v>
      </c>
      <c r="H20" s="180">
        <f t="shared" si="1"/>
        <v>0</v>
      </c>
      <c r="I20" s="180">
        <f t="shared" si="1"/>
        <v>0</v>
      </c>
      <c r="J20" s="180">
        <f t="shared" si="1"/>
        <v>0</v>
      </c>
      <c r="K20" s="180">
        <f t="shared" si="1"/>
        <v>0</v>
      </c>
      <c r="L20" s="180">
        <f t="shared" si="1"/>
        <v>0</v>
      </c>
      <c r="M20" s="180">
        <f t="shared" si="1"/>
        <v>0</v>
      </c>
      <c r="N20" s="180">
        <f t="shared" si="1"/>
        <v>0</v>
      </c>
      <c r="O20" s="180">
        <f t="shared" si="1"/>
        <v>0</v>
      </c>
      <c r="P20" s="180">
        <f t="shared" si="1"/>
        <v>0</v>
      </c>
      <c r="Q20" s="180">
        <f t="shared" si="1"/>
        <v>0</v>
      </c>
      <c r="R20" s="180">
        <f t="shared" si="1"/>
        <v>0</v>
      </c>
      <c r="S20" s="180">
        <f t="shared" si="1"/>
        <v>0</v>
      </c>
      <c r="T20" s="180">
        <f t="shared" si="1"/>
        <v>25</v>
      </c>
      <c r="U20" s="180">
        <f t="shared" si="1"/>
        <v>0</v>
      </c>
      <c r="V20" s="180">
        <f t="shared" si="1"/>
        <v>0</v>
      </c>
      <c r="W20" s="180">
        <f t="shared" si="1"/>
        <v>0</v>
      </c>
      <c r="X20" s="180">
        <f t="shared" si="1"/>
        <v>0</v>
      </c>
      <c r="Y20" s="180">
        <f t="shared" si="1"/>
        <v>0</v>
      </c>
      <c r="Z20" s="180">
        <f t="shared" si="1"/>
        <v>0</v>
      </c>
      <c r="AA20" s="180">
        <f t="shared" si="1"/>
        <v>0</v>
      </c>
      <c r="AB20" s="180">
        <f t="shared" si="1"/>
        <v>0</v>
      </c>
      <c r="AC20" s="180">
        <f t="shared" si="1"/>
        <v>0</v>
      </c>
      <c r="AD20" s="180">
        <f t="shared" si="1"/>
        <v>25</v>
      </c>
      <c r="AE20" s="180">
        <f t="shared" si="1"/>
        <v>0</v>
      </c>
      <c r="AF20" s="180">
        <f t="shared" si="1"/>
        <v>0</v>
      </c>
      <c r="AG20" s="180">
        <f t="shared" si="1"/>
        <v>0</v>
      </c>
      <c r="AH20" s="180">
        <f t="shared" si="1"/>
        <v>0</v>
      </c>
      <c r="AI20" s="180">
        <f t="shared" si="1"/>
        <v>0</v>
      </c>
      <c r="AJ20" s="180">
        <f t="shared" si="1"/>
        <v>0</v>
      </c>
      <c r="AK20" s="180">
        <f t="shared" si="1"/>
        <v>0</v>
      </c>
      <c r="AL20" s="180">
        <f t="shared" si="1"/>
        <v>0</v>
      </c>
      <c r="AM20" s="180">
        <f t="shared" si="1"/>
        <v>0</v>
      </c>
      <c r="AN20" s="180">
        <f t="shared" si="1"/>
        <v>0</v>
      </c>
      <c r="AO20" s="180">
        <f t="shared" si="1"/>
        <v>0</v>
      </c>
      <c r="AP20" s="180">
        <f t="shared" si="1"/>
        <v>0</v>
      </c>
      <c r="AQ20" s="180">
        <f t="shared" si="1"/>
        <v>0</v>
      </c>
      <c r="AR20" s="180">
        <f t="shared" si="1"/>
        <v>0</v>
      </c>
      <c r="AS20" s="180">
        <f t="shared" si="1"/>
        <v>25</v>
      </c>
      <c r="AT20" s="180">
        <f t="shared" si="1"/>
        <v>0</v>
      </c>
      <c r="AU20" s="180">
        <f t="shared" si="1"/>
        <v>0</v>
      </c>
      <c r="AV20" s="180">
        <f t="shared" si="1"/>
        <v>0</v>
      </c>
      <c r="AW20" s="180">
        <f t="shared" si="1"/>
        <v>0</v>
      </c>
      <c r="AX20" s="180">
        <f t="shared" si="1"/>
        <v>0</v>
      </c>
      <c r="AY20" s="180">
        <f t="shared" si="1"/>
        <v>0</v>
      </c>
      <c r="AZ20" s="180">
        <f t="shared" si="1"/>
        <v>0</v>
      </c>
      <c r="BA20" s="180">
        <f t="shared" si="1"/>
        <v>0</v>
      </c>
      <c r="BB20" s="180">
        <f t="shared" si="1"/>
        <v>0</v>
      </c>
      <c r="BC20" s="180">
        <f>BC21+BC25+BC29</f>
        <v>0</v>
      </c>
      <c r="BD20" s="180">
        <f>BD21+BD25+BD29</f>
        <v>0</v>
      </c>
      <c r="BE20" s="180">
        <f>BE21+BE25+BE29</f>
        <v>0</v>
      </c>
      <c r="BF20" s="180">
        <f>BF21+BF25+BF29</f>
        <v>0</v>
      </c>
      <c r="BG20" s="180">
        <f>BG21+BG25+BG29</f>
        <v>0</v>
      </c>
      <c r="BH20" s="180"/>
    </row>
    <row r="21" spans="1:60" ht="38.25">
      <c r="A21" s="118" t="s">
        <v>842</v>
      </c>
      <c r="B21" s="119" t="s">
        <v>733</v>
      </c>
      <c r="C21" s="127" t="s">
        <v>40</v>
      </c>
      <c r="D21" s="127" t="s">
        <v>40</v>
      </c>
      <c r="E21" s="178">
        <f>E22</f>
        <v>25</v>
      </c>
      <c r="F21" s="178">
        <f aca="true" t="shared" si="2" ref="F21:BG21">F22</f>
        <v>0</v>
      </c>
      <c r="G21" s="178">
        <f t="shared" si="2"/>
        <v>0</v>
      </c>
      <c r="H21" s="178">
        <f t="shared" si="2"/>
        <v>0</v>
      </c>
      <c r="I21" s="178">
        <f t="shared" si="2"/>
        <v>0</v>
      </c>
      <c r="J21" s="178">
        <f t="shared" si="2"/>
        <v>0</v>
      </c>
      <c r="K21" s="178">
        <f t="shared" si="2"/>
        <v>0</v>
      </c>
      <c r="L21" s="178">
        <f t="shared" si="2"/>
        <v>0</v>
      </c>
      <c r="M21" s="178">
        <f t="shared" si="2"/>
        <v>0</v>
      </c>
      <c r="N21" s="178">
        <f t="shared" si="2"/>
        <v>0</v>
      </c>
      <c r="O21" s="178">
        <f t="shared" si="2"/>
        <v>0</v>
      </c>
      <c r="P21" s="178">
        <f t="shared" si="2"/>
        <v>0</v>
      </c>
      <c r="Q21" s="178">
        <f t="shared" si="2"/>
        <v>0</v>
      </c>
      <c r="R21" s="178">
        <f t="shared" si="2"/>
        <v>0</v>
      </c>
      <c r="S21" s="178">
        <f t="shared" si="2"/>
        <v>0</v>
      </c>
      <c r="T21" s="178">
        <f t="shared" si="2"/>
        <v>25</v>
      </c>
      <c r="U21" s="178">
        <f t="shared" si="2"/>
        <v>0</v>
      </c>
      <c r="V21" s="178">
        <f t="shared" si="2"/>
        <v>0</v>
      </c>
      <c r="W21" s="178">
        <f t="shared" si="2"/>
        <v>0</v>
      </c>
      <c r="X21" s="178">
        <f t="shared" si="2"/>
        <v>0</v>
      </c>
      <c r="Y21" s="178">
        <f t="shared" si="2"/>
        <v>0</v>
      </c>
      <c r="Z21" s="178">
        <f t="shared" si="2"/>
        <v>0</v>
      </c>
      <c r="AA21" s="178">
        <f t="shared" si="2"/>
        <v>0</v>
      </c>
      <c r="AB21" s="178">
        <f t="shared" si="2"/>
        <v>0</v>
      </c>
      <c r="AC21" s="178">
        <f t="shared" si="2"/>
        <v>0</v>
      </c>
      <c r="AD21" s="178">
        <f t="shared" si="2"/>
        <v>25</v>
      </c>
      <c r="AE21" s="178">
        <f t="shared" si="2"/>
        <v>0</v>
      </c>
      <c r="AF21" s="178">
        <f t="shared" si="2"/>
        <v>0</v>
      </c>
      <c r="AG21" s="178">
        <f t="shared" si="2"/>
        <v>0</v>
      </c>
      <c r="AH21" s="178">
        <f t="shared" si="2"/>
        <v>0</v>
      </c>
      <c r="AI21" s="178">
        <f t="shared" si="2"/>
        <v>0</v>
      </c>
      <c r="AJ21" s="178">
        <f t="shared" si="2"/>
        <v>0</v>
      </c>
      <c r="AK21" s="178">
        <f t="shared" si="2"/>
        <v>0</v>
      </c>
      <c r="AL21" s="178">
        <f t="shared" si="2"/>
        <v>0</v>
      </c>
      <c r="AM21" s="178">
        <f t="shared" si="2"/>
        <v>0</v>
      </c>
      <c r="AN21" s="178">
        <f t="shared" si="2"/>
        <v>0</v>
      </c>
      <c r="AO21" s="178">
        <f t="shared" si="2"/>
        <v>0</v>
      </c>
      <c r="AP21" s="178">
        <f t="shared" si="2"/>
        <v>0</v>
      </c>
      <c r="AQ21" s="178">
        <f t="shared" si="2"/>
        <v>0</v>
      </c>
      <c r="AR21" s="178">
        <f t="shared" si="2"/>
        <v>0</v>
      </c>
      <c r="AS21" s="178">
        <f t="shared" si="2"/>
        <v>25</v>
      </c>
      <c r="AT21" s="178">
        <f t="shared" si="2"/>
        <v>0</v>
      </c>
      <c r="AU21" s="178">
        <f t="shared" si="2"/>
        <v>0</v>
      </c>
      <c r="AV21" s="178">
        <f t="shared" si="2"/>
        <v>0</v>
      </c>
      <c r="AW21" s="178">
        <f t="shared" si="2"/>
        <v>0</v>
      </c>
      <c r="AX21" s="178">
        <f t="shared" si="2"/>
        <v>0</v>
      </c>
      <c r="AY21" s="178">
        <f t="shared" si="2"/>
        <v>0</v>
      </c>
      <c r="AZ21" s="178">
        <f t="shared" si="2"/>
        <v>0</v>
      </c>
      <c r="BA21" s="178">
        <f t="shared" si="2"/>
        <v>0</v>
      </c>
      <c r="BB21" s="178">
        <f t="shared" si="2"/>
        <v>0</v>
      </c>
      <c r="BC21" s="178">
        <f t="shared" si="2"/>
        <v>0</v>
      </c>
      <c r="BD21" s="178">
        <f t="shared" si="2"/>
        <v>0</v>
      </c>
      <c r="BE21" s="178">
        <f t="shared" si="2"/>
        <v>0</v>
      </c>
      <c r="BF21" s="178">
        <f t="shared" si="2"/>
        <v>0</v>
      </c>
      <c r="BG21" s="178">
        <f t="shared" si="2"/>
        <v>0</v>
      </c>
      <c r="BH21" s="178"/>
    </row>
    <row r="22" spans="1:60" ht="25.5" outlineLevel="1">
      <c r="A22" s="134" t="s">
        <v>843</v>
      </c>
      <c r="B22" s="132" t="s">
        <v>36</v>
      </c>
      <c r="C22" s="133" t="s">
        <v>40</v>
      </c>
      <c r="D22" s="133" t="s">
        <v>40</v>
      </c>
      <c r="E22" s="182">
        <f>E23+E24</f>
        <v>25</v>
      </c>
      <c r="F22" s="182">
        <f aca="true" t="shared" si="3" ref="F22:BB22">F23+F24</f>
        <v>0</v>
      </c>
      <c r="G22" s="182">
        <f t="shared" si="3"/>
        <v>0</v>
      </c>
      <c r="H22" s="182">
        <f t="shared" si="3"/>
        <v>0</v>
      </c>
      <c r="I22" s="182">
        <f t="shared" si="3"/>
        <v>0</v>
      </c>
      <c r="J22" s="182">
        <f t="shared" si="3"/>
        <v>0</v>
      </c>
      <c r="K22" s="182">
        <f t="shared" si="3"/>
        <v>0</v>
      </c>
      <c r="L22" s="182">
        <f t="shared" si="3"/>
        <v>0</v>
      </c>
      <c r="M22" s="182">
        <f t="shared" si="3"/>
        <v>0</v>
      </c>
      <c r="N22" s="182">
        <f t="shared" si="3"/>
        <v>0</v>
      </c>
      <c r="O22" s="182">
        <f t="shared" si="3"/>
        <v>0</v>
      </c>
      <c r="P22" s="182">
        <f t="shared" si="3"/>
        <v>0</v>
      </c>
      <c r="Q22" s="182">
        <f t="shared" si="3"/>
        <v>0</v>
      </c>
      <c r="R22" s="182">
        <f t="shared" si="3"/>
        <v>0</v>
      </c>
      <c r="S22" s="182">
        <f t="shared" si="3"/>
        <v>0</v>
      </c>
      <c r="T22" s="182">
        <f t="shared" si="3"/>
        <v>25</v>
      </c>
      <c r="U22" s="182">
        <f t="shared" si="3"/>
        <v>0</v>
      </c>
      <c r="V22" s="182">
        <f t="shared" si="3"/>
        <v>0</v>
      </c>
      <c r="W22" s="182">
        <f t="shared" si="3"/>
        <v>0</v>
      </c>
      <c r="X22" s="182">
        <f t="shared" si="3"/>
        <v>0</v>
      </c>
      <c r="Y22" s="182">
        <f t="shared" si="3"/>
        <v>0</v>
      </c>
      <c r="Z22" s="182">
        <f t="shared" si="3"/>
        <v>0</v>
      </c>
      <c r="AA22" s="182">
        <f t="shared" si="3"/>
        <v>0</v>
      </c>
      <c r="AB22" s="182">
        <f t="shared" si="3"/>
        <v>0</v>
      </c>
      <c r="AC22" s="182">
        <f t="shared" si="3"/>
        <v>0</v>
      </c>
      <c r="AD22" s="182">
        <f t="shared" si="3"/>
        <v>25</v>
      </c>
      <c r="AE22" s="182">
        <f t="shared" si="3"/>
        <v>0</v>
      </c>
      <c r="AF22" s="182">
        <f t="shared" si="3"/>
        <v>0</v>
      </c>
      <c r="AG22" s="182">
        <f t="shared" si="3"/>
        <v>0</v>
      </c>
      <c r="AH22" s="182">
        <f t="shared" si="3"/>
        <v>0</v>
      </c>
      <c r="AI22" s="182">
        <f t="shared" si="3"/>
        <v>0</v>
      </c>
      <c r="AJ22" s="182">
        <f t="shared" si="3"/>
        <v>0</v>
      </c>
      <c r="AK22" s="182">
        <f t="shared" si="3"/>
        <v>0</v>
      </c>
      <c r="AL22" s="182">
        <f t="shared" si="3"/>
        <v>0</v>
      </c>
      <c r="AM22" s="182">
        <f t="shared" si="3"/>
        <v>0</v>
      </c>
      <c r="AN22" s="182">
        <f t="shared" si="3"/>
        <v>0</v>
      </c>
      <c r="AO22" s="182">
        <f t="shared" si="3"/>
        <v>0</v>
      </c>
      <c r="AP22" s="182">
        <f t="shared" si="3"/>
        <v>0</v>
      </c>
      <c r="AQ22" s="182">
        <f t="shared" si="3"/>
        <v>0</v>
      </c>
      <c r="AR22" s="182">
        <f t="shared" si="3"/>
        <v>0</v>
      </c>
      <c r="AS22" s="182">
        <f t="shared" si="3"/>
        <v>25</v>
      </c>
      <c r="AT22" s="182">
        <f t="shared" si="3"/>
        <v>0</v>
      </c>
      <c r="AU22" s="182">
        <f t="shared" si="3"/>
        <v>0</v>
      </c>
      <c r="AV22" s="182">
        <f t="shared" si="3"/>
        <v>0</v>
      </c>
      <c r="AW22" s="182">
        <f t="shared" si="3"/>
        <v>0</v>
      </c>
      <c r="AX22" s="182">
        <f t="shared" si="3"/>
        <v>0</v>
      </c>
      <c r="AY22" s="182">
        <f t="shared" si="3"/>
        <v>0</v>
      </c>
      <c r="AZ22" s="182">
        <f t="shared" si="3"/>
        <v>0</v>
      </c>
      <c r="BA22" s="182">
        <f t="shared" si="3"/>
        <v>0</v>
      </c>
      <c r="BB22" s="182">
        <f t="shared" si="3"/>
        <v>0</v>
      </c>
      <c r="BC22" s="182">
        <f>BC23+BC24</f>
        <v>0</v>
      </c>
      <c r="BD22" s="182">
        <f>BD23+BD24</f>
        <v>0</v>
      </c>
      <c r="BE22" s="182">
        <f>BE23+BE24</f>
        <v>0</v>
      </c>
      <c r="BF22" s="182">
        <f>BF23+BF24</f>
        <v>0</v>
      </c>
      <c r="BG22" s="182">
        <f>BG23+BG24</f>
        <v>0</v>
      </c>
      <c r="BH22" s="182"/>
    </row>
    <row r="23" spans="1:60" ht="12.75">
      <c r="A23" s="120" t="s">
        <v>843</v>
      </c>
      <c r="B23" s="121" t="s">
        <v>734</v>
      </c>
      <c r="C23" s="128" t="s">
        <v>40</v>
      </c>
      <c r="D23" s="128" t="s">
        <v>40</v>
      </c>
      <c r="E23" s="174">
        <f aca="true" t="shared" si="4" ref="E23:I24">J23+O23+T23+Y23</f>
        <v>25</v>
      </c>
      <c r="F23" s="174">
        <f t="shared" si="4"/>
        <v>0</v>
      </c>
      <c r="G23" s="174">
        <f t="shared" si="4"/>
        <v>0</v>
      </c>
      <c r="H23" s="174">
        <f t="shared" si="4"/>
        <v>0</v>
      </c>
      <c r="I23" s="174">
        <f t="shared" si="4"/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0</v>
      </c>
      <c r="T23" s="174">
        <v>25</v>
      </c>
      <c r="U23" s="174">
        <v>0</v>
      </c>
      <c r="V23" s="174">
        <v>0</v>
      </c>
      <c r="W23" s="174">
        <v>0</v>
      </c>
      <c r="X23" s="174">
        <v>0</v>
      </c>
      <c r="Y23" s="174">
        <v>0</v>
      </c>
      <c r="Z23" s="174">
        <v>0</v>
      </c>
      <c r="AA23" s="174">
        <v>0</v>
      </c>
      <c r="AB23" s="174">
        <v>0</v>
      </c>
      <c r="AC23" s="174">
        <v>0</v>
      </c>
      <c r="AD23" s="174">
        <f aca="true" t="shared" si="5" ref="AD23:AH24">AI23+AN23+AS23+AX23</f>
        <v>25</v>
      </c>
      <c r="AE23" s="174">
        <f t="shared" si="5"/>
        <v>0</v>
      </c>
      <c r="AF23" s="174">
        <f t="shared" si="5"/>
        <v>0</v>
      </c>
      <c r="AG23" s="174">
        <f t="shared" si="5"/>
        <v>0</v>
      </c>
      <c r="AH23" s="174">
        <f t="shared" si="5"/>
        <v>0</v>
      </c>
      <c r="AI23" s="174">
        <v>0</v>
      </c>
      <c r="AJ23" s="174">
        <v>0</v>
      </c>
      <c r="AK23" s="174">
        <v>0</v>
      </c>
      <c r="AL23" s="174">
        <v>0</v>
      </c>
      <c r="AM23" s="174">
        <v>0</v>
      </c>
      <c r="AN23" s="174">
        <v>0</v>
      </c>
      <c r="AO23" s="174">
        <v>0</v>
      </c>
      <c r="AP23" s="174">
        <v>0</v>
      </c>
      <c r="AQ23" s="174">
        <v>0</v>
      </c>
      <c r="AR23" s="174">
        <v>0</v>
      </c>
      <c r="AS23" s="174">
        <v>25</v>
      </c>
      <c r="AT23" s="174">
        <v>0</v>
      </c>
      <c r="AU23" s="174">
        <v>0</v>
      </c>
      <c r="AV23" s="174">
        <v>0</v>
      </c>
      <c r="AW23" s="174">
        <v>0</v>
      </c>
      <c r="AX23" s="174">
        <v>0</v>
      </c>
      <c r="AY23" s="174">
        <v>0</v>
      </c>
      <c r="AZ23" s="174">
        <v>0</v>
      </c>
      <c r="BA23" s="174">
        <v>0</v>
      </c>
      <c r="BB23" s="174">
        <v>0</v>
      </c>
      <c r="BC23" s="174">
        <v>0</v>
      </c>
      <c r="BD23" s="174">
        <v>0</v>
      </c>
      <c r="BE23" s="174">
        <v>0</v>
      </c>
      <c r="BF23" s="174">
        <v>0</v>
      </c>
      <c r="BG23" s="174">
        <v>0</v>
      </c>
      <c r="BH23" s="174"/>
    </row>
    <row r="24" spans="1:60" ht="12.75" outlineLevel="1">
      <c r="A24" s="120" t="s">
        <v>843</v>
      </c>
      <c r="B24" s="121" t="s">
        <v>735</v>
      </c>
      <c r="C24" s="128" t="s">
        <v>40</v>
      </c>
      <c r="D24" s="128" t="s">
        <v>40</v>
      </c>
      <c r="E24" s="174">
        <f t="shared" si="4"/>
        <v>0</v>
      </c>
      <c r="F24" s="174">
        <f t="shared" si="4"/>
        <v>0</v>
      </c>
      <c r="G24" s="174">
        <f t="shared" si="4"/>
        <v>0</v>
      </c>
      <c r="H24" s="174">
        <f t="shared" si="4"/>
        <v>0</v>
      </c>
      <c r="I24" s="174">
        <f t="shared" si="4"/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  <c r="P24" s="174">
        <v>0</v>
      </c>
      <c r="Q24" s="174">
        <v>0</v>
      </c>
      <c r="R24" s="174">
        <v>0</v>
      </c>
      <c r="S24" s="174">
        <v>0</v>
      </c>
      <c r="T24" s="174">
        <v>0</v>
      </c>
      <c r="U24" s="174">
        <v>0</v>
      </c>
      <c r="V24" s="174">
        <v>0</v>
      </c>
      <c r="W24" s="174">
        <v>0</v>
      </c>
      <c r="X24" s="174">
        <v>0</v>
      </c>
      <c r="Y24" s="174">
        <v>0</v>
      </c>
      <c r="Z24" s="174">
        <v>0</v>
      </c>
      <c r="AA24" s="174">
        <v>0</v>
      </c>
      <c r="AB24" s="174">
        <v>0</v>
      </c>
      <c r="AC24" s="174">
        <v>0</v>
      </c>
      <c r="AD24" s="174">
        <f t="shared" si="5"/>
        <v>0</v>
      </c>
      <c r="AE24" s="174">
        <f t="shared" si="5"/>
        <v>0</v>
      </c>
      <c r="AF24" s="174">
        <f t="shared" si="5"/>
        <v>0</v>
      </c>
      <c r="AG24" s="174">
        <f t="shared" si="5"/>
        <v>0</v>
      </c>
      <c r="AH24" s="174">
        <f t="shared" si="5"/>
        <v>0</v>
      </c>
      <c r="AI24" s="174">
        <v>0</v>
      </c>
      <c r="AJ24" s="174">
        <v>0</v>
      </c>
      <c r="AK24" s="174">
        <v>0</v>
      </c>
      <c r="AL24" s="174">
        <v>0</v>
      </c>
      <c r="AM24" s="174">
        <v>0</v>
      </c>
      <c r="AN24" s="174">
        <v>0</v>
      </c>
      <c r="AO24" s="174">
        <v>0</v>
      </c>
      <c r="AP24" s="174">
        <v>0</v>
      </c>
      <c r="AQ24" s="174">
        <v>0</v>
      </c>
      <c r="AR24" s="174">
        <v>0</v>
      </c>
      <c r="AS24" s="174">
        <v>0</v>
      </c>
      <c r="AT24" s="174">
        <v>0</v>
      </c>
      <c r="AU24" s="174">
        <v>0</v>
      </c>
      <c r="AV24" s="174">
        <v>0</v>
      </c>
      <c r="AW24" s="174">
        <v>0</v>
      </c>
      <c r="AX24" s="174">
        <v>0</v>
      </c>
      <c r="AY24" s="174">
        <v>0</v>
      </c>
      <c r="AZ24" s="174">
        <v>0</v>
      </c>
      <c r="BA24" s="174">
        <v>0</v>
      </c>
      <c r="BB24" s="174">
        <v>0</v>
      </c>
      <c r="BC24" s="174">
        <v>0</v>
      </c>
      <c r="BD24" s="174">
        <v>0</v>
      </c>
      <c r="BE24" s="174">
        <v>0</v>
      </c>
      <c r="BF24" s="174">
        <v>0</v>
      </c>
      <c r="BG24" s="174">
        <v>0</v>
      </c>
      <c r="BH24" s="174"/>
    </row>
    <row r="25" spans="1:60" ht="25.5">
      <c r="A25" s="118" t="s">
        <v>845</v>
      </c>
      <c r="B25" s="119" t="s">
        <v>37</v>
      </c>
      <c r="C25" s="127" t="s">
        <v>40</v>
      </c>
      <c r="D25" s="127" t="s">
        <v>40</v>
      </c>
      <c r="E25" s="178">
        <f>E26</f>
        <v>0</v>
      </c>
      <c r="F25" s="178">
        <f aca="true" t="shared" si="6" ref="F25:BG25">F26</f>
        <v>0</v>
      </c>
      <c r="G25" s="178">
        <f t="shared" si="6"/>
        <v>0</v>
      </c>
      <c r="H25" s="178">
        <f t="shared" si="6"/>
        <v>0</v>
      </c>
      <c r="I25" s="178">
        <f t="shared" si="6"/>
        <v>0</v>
      </c>
      <c r="J25" s="178">
        <f t="shared" si="6"/>
        <v>0</v>
      </c>
      <c r="K25" s="178">
        <f t="shared" si="6"/>
        <v>0</v>
      </c>
      <c r="L25" s="178">
        <f t="shared" si="6"/>
        <v>0</v>
      </c>
      <c r="M25" s="178">
        <f t="shared" si="6"/>
        <v>0</v>
      </c>
      <c r="N25" s="178">
        <f t="shared" si="6"/>
        <v>0</v>
      </c>
      <c r="O25" s="178">
        <f t="shared" si="6"/>
        <v>0</v>
      </c>
      <c r="P25" s="178">
        <f t="shared" si="6"/>
        <v>0</v>
      </c>
      <c r="Q25" s="178">
        <f t="shared" si="6"/>
        <v>0</v>
      </c>
      <c r="R25" s="178">
        <f t="shared" si="6"/>
        <v>0</v>
      </c>
      <c r="S25" s="178">
        <f t="shared" si="6"/>
        <v>0</v>
      </c>
      <c r="T25" s="178">
        <f t="shared" si="6"/>
        <v>0</v>
      </c>
      <c r="U25" s="178">
        <f t="shared" si="6"/>
        <v>0</v>
      </c>
      <c r="V25" s="178">
        <f t="shared" si="6"/>
        <v>0</v>
      </c>
      <c r="W25" s="178">
        <f t="shared" si="6"/>
        <v>0</v>
      </c>
      <c r="X25" s="178">
        <f t="shared" si="6"/>
        <v>0</v>
      </c>
      <c r="Y25" s="178">
        <f t="shared" si="6"/>
        <v>0</v>
      </c>
      <c r="Z25" s="178">
        <f t="shared" si="6"/>
        <v>0</v>
      </c>
      <c r="AA25" s="178">
        <f t="shared" si="6"/>
        <v>0</v>
      </c>
      <c r="AB25" s="178">
        <f t="shared" si="6"/>
        <v>0</v>
      </c>
      <c r="AC25" s="178">
        <f t="shared" si="6"/>
        <v>0</v>
      </c>
      <c r="AD25" s="178">
        <f t="shared" si="6"/>
        <v>0</v>
      </c>
      <c r="AE25" s="178">
        <f t="shared" si="6"/>
        <v>0</v>
      </c>
      <c r="AF25" s="178">
        <f t="shared" si="6"/>
        <v>0</v>
      </c>
      <c r="AG25" s="178">
        <f t="shared" si="6"/>
        <v>0</v>
      </c>
      <c r="AH25" s="178">
        <f t="shared" si="6"/>
        <v>0</v>
      </c>
      <c r="AI25" s="178">
        <f t="shared" si="6"/>
        <v>0</v>
      </c>
      <c r="AJ25" s="178">
        <f t="shared" si="6"/>
        <v>0</v>
      </c>
      <c r="AK25" s="178">
        <f t="shared" si="6"/>
        <v>0</v>
      </c>
      <c r="AL25" s="178">
        <f t="shared" si="6"/>
        <v>0</v>
      </c>
      <c r="AM25" s="178">
        <f t="shared" si="6"/>
        <v>0</v>
      </c>
      <c r="AN25" s="178">
        <f t="shared" si="6"/>
        <v>0</v>
      </c>
      <c r="AO25" s="178">
        <f t="shared" si="6"/>
        <v>0</v>
      </c>
      <c r="AP25" s="178">
        <f t="shared" si="6"/>
        <v>0</v>
      </c>
      <c r="AQ25" s="178">
        <f t="shared" si="6"/>
        <v>0</v>
      </c>
      <c r="AR25" s="178">
        <f t="shared" si="6"/>
        <v>0</v>
      </c>
      <c r="AS25" s="178">
        <f t="shared" si="6"/>
        <v>0</v>
      </c>
      <c r="AT25" s="178">
        <f t="shared" si="6"/>
        <v>0</v>
      </c>
      <c r="AU25" s="178">
        <f t="shared" si="6"/>
        <v>0</v>
      </c>
      <c r="AV25" s="178">
        <f t="shared" si="6"/>
        <v>0</v>
      </c>
      <c r="AW25" s="178">
        <f t="shared" si="6"/>
        <v>0</v>
      </c>
      <c r="AX25" s="178">
        <f t="shared" si="6"/>
        <v>0</v>
      </c>
      <c r="AY25" s="178">
        <f t="shared" si="6"/>
        <v>0</v>
      </c>
      <c r="AZ25" s="178">
        <f t="shared" si="6"/>
        <v>0</v>
      </c>
      <c r="BA25" s="178">
        <f t="shared" si="6"/>
        <v>0</v>
      </c>
      <c r="BB25" s="178">
        <f t="shared" si="6"/>
        <v>0</v>
      </c>
      <c r="BC25" s="178">
        <f t="shared" si="6"/>
        <v>0</v>
      </c>
      <c r="BD25" s="178">
        <f t="shared" si="6"/>
        <v>0</v>
      </c>
      <c r="BE25" s="178">
        <f t="shared" si="6"/>
        <v>0</v>
      </c>
      <c r="BF25" s="178">
        <f t="shared" si="6"/>
        <v>0</v>
      </c>
      <c r="BG25" s="178">
        <f t="shared" si="6"/>
        <v>0</v>
      </c>
      <c r="BH25" s="178"/>
    </row>
    <row r="26" spans="1:60" ht="12.75">
      <c r="A26" s="134" t="s">
        <v>38</v>
      </c>
      <c r="B26" s="132" t="s">
        <v>39</v>
      </c>
      <c r="C26" s="133" t="s">
        <v>40</v>
      </c>
      <c r="D26" s="133" t="s">
        <v>40</v>
      </c>
      <c r="E26" s="182">
        <f>E27+E28</f>
        <v>0</v>
      </c>
      <c r="F26" s="182">
        <f aca="true" t="shared" si="7" ref="F26:BB26">F27+F28</f>
        <v>0</v>
      </c>
      <c r="G26" s="182">
        <f t="shared" si="7"/>
        <v>0</v>
      </c>
      <c r="H26" s="182">
        <f t="shared" si="7"/>
        <v>0</v>
      </c>
      <c r="I26" s="182">
        <f t="shared" si="7"/>
        <v>0</v>
      </c>
      <c r="J26" s="182">
        <f t="shared" si="7"/>
        <v>0</v>
      </c>
      <c r="K26" s="182">
        <f t="shared" si="7"/>
        <v>0</v>
      </c>
      <c r="L26" s="182">
        <f t="shared" si="7"/>
        <v>0</v>
      </c>
      <c r="M26" s="182">
        <f t="shared" si="7"/>
        <v>0</v>
      </c>
      <c r="N26" s="182">
        <f t="shared" si="7"/>
        <v>0</v>
      </c>
      <c r="O26" s="182">
        <f t="shared" si="7"/>
        <v>0</v>
      </c>
      <c r="P26" s="182">
        <f t="shared" si="7"/>
        <v>0</v>
      </c>
      <c r="Q26" s="182">
        <f t="shared" si="7"/>
        <v>0</v>
      </c>
      <c r="R26" s="182">
        <f t="shared" si="7"/>
        <v>0</v>
      </c>
      <c r="S26" s="182">
        <f t="shared" si="7"/>
        <v>0</v>
      </c>
      <c r="T26" s="182">
        <f t="shared" si="7"/>
        <v>0</v>
      </c>
      <c r="U26" s="182">
        <f t="shared" si="7"/>
        <v>0</v>
      </c>
      <c r="V26" s="182">
        <f t="shared" si="7"/>
        <v>0</v>
      </c>
      <c r="W26" s="182">
        <f t="shared" si="7"/>
        <v>0</v>
      </c>
      <c r="X26" s="182">
        <f t="shared" si="7"/>
        <v>0</v>
      </c>
      <c r="Y26" s="182">
        <f t="shared" si="7"/>
        <v>0</v>
      </c>
      <c r="Z26" s="182">
        <f t="shared" si="7"/>
        <v>0</v>
      </c>
      <c r="AA26" s="182">
        <f t="shared" si="7"/>
        <v>0</v>
      </c>
      <c r="AB26" s="182">
        <f t="shared" si="7"/>
        <v>0</v>
      </c>
      <c r="AC26" s="182">
        <f t="shared" si="7"/>
        <v>0</v>
      </c>
      <c r="AD26" s="182">
        <f t="shared" si="7"/>
        <v>0</v>
      </c>
      <c r="AE26" s="182">
        <f t="shared" si="7"/>
        <v>0</v>
      </c>
      <c r="AF26" s="182">
        <f t="shared" si="7"/>
        <v>0</v>
      </c>
      <c r="AG26" s="182">
        <f t="shared" si="7"/>
        <v>0</v>
      </c>
      <c r="AH26" s="182">
        <f t="shared" si="7"/>
        <v>0</v>
      </c>
      <c r="AI26" s="182">
        <f t="shared" si="7"/>
        <v>0</v>
      </c>
      <c r="AJ26" s="182">
        <f t="shared" si="7"/>
        <v>0</v>
      </c>
      <c r="AK26" s="182">
        <f t="shared" si="7"/>
        <v>0</v>
      </c>
      <c r="AL26" s="182">
        <f t="shared" si="7"/>
        <v>0</v>
      </c>
      <c r="AM26" s="182">
        <f t="shared" si="7"/>
        <v>0</v>
      </c>
      <c r="AN26" s="182">
        <f t="shared" si="7"/>
        <v>0</v>
      </c>
      <c r="AO26" s="182">
        <f t="shared" si="7"/>
        <v>0</v>
      </c>
      <c r="AP26" s="182">
        <f t="shared" si="7"/>
        <v>0</v>
      </c>
      <c r="AQ26" s="182">
        <f t="shared" si="7"/>
        <v>0</v>
      </c>
      <c r="AR26" s="182">
        <f t="shared" si="7"/>
        <v>0</v>
      </c>
      <c r="AS26" s="182">
        <f t="shared" si="7"/>
        <v>0</v>
      </c>
      <c r="AT26" s="182">
        <f t="shared" si="7"/>
        <v>0</v>
      </c>
      <c r="AU26" s="182">
        <f t="shared" si="7"/>
        <v>0</v>
      </c>
      <c r="AV26" s="182">
        <f t="shared" si="7"/>
        <v>0</v>
      </c>
      <c r="AW26" s="182">
        <f t="shared" si="7"/>
        <v>0</v>
      </c>
      <c r="AX26" s="182">
        <f t="shared" si="7"/>
        <v>0</v>
      </c>
      <c r="AY26" s="182">
        <f t="shared" si="7"/>
        <v>0</v>
      </c>
      <c r="AZ26" s="182">
        <f t="shared" si="7"/>
        <v>0</v>
      </c>
      <c r="BA26" s="182">
        <f t="shared" si="7"/>
        <v>0</v>
      </c>
      <c r="BB26" s="182">
        <f t="shared" si="7"/>
        <v>0</v>
      </c>
      <c r="BC26" s="182">
        <f>BC27+BC28</f>
        <v>0</v>
      </c>
      <c r="BD26" s="182">
        <f>BD27+BD28</f>
        <v>0</v>
      </c>
      <c r="BE26" s="182">
        <f>BE27+BE28</f>
        <v>0</v>
      </c>
      <c r="BF26" s="182">
        <f>BF27+BF28</f>
        <v>0</v>
      </c>
      <c r="BG26" s="182">
        <f>BG27+BG28</f>
        <v>0</v>
      </c>
      <c r="BH26" s="182"/>
    </row>
    <row r="27" spans="1:60" ht="12.75" outlineLevel="1">
      <c r="A27" s="120" t="s">
        <v>38</v>
      </c>
      <c r="B27" s="121" t="s">
        <v>736</v>
      </c>
      <c r="C27" s="128" t="s">
        <v>40</v>
      </c>
      <c r="D27" s="128" t="s">
        <v>40</v>
      </c>
      <c r="E27" s="174">
        <f aca="true" t="shared" si="8" ref="E27:I28">J27+O27+T27+Y27</f>
        <v>0</v>
      </c>
      <c r="F27" s="174">
        <f t="shared" si="8"/>
        <v>0</v>
      </c>
      <c r="G27" s="174">
        <f t="shared" si="8"/>
        <v>0</v>
      </c>
      <c r="H27" s="174">
        <f t="shared" si="8"/>
        <v>0</v>
      </c>
      <c r="I27" s="174">
        <f t="shared" si="8"/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74">
        <v>0</v>
      </c>
      <c r="T27" s="174">
        <v>0</v>
      </c>
      <c r="U27" s="174">
        <v>0</v>
      </c>
      <c r="V27" s="174">
        <v>0</v>
      </c>
      <c r="W27" s="174">
        <v>0</v>
      </c>
      <c r="X27" s="174">
        <v>0</v>
      </c>
      <c r="Y27" s="174">
        <v>0</v>
      </c>
      <c r="Z27" s="174">
        <v>0</v>
      </c>
      <c r="AA27" s="174">
        <v>0</v>
      </c>
      <c r="AB27" s="174">
        <v>0</v>
      </c>
      <c r="AC27" s="174">
        <v>0</v>
      </c>
      <c r="AD27" s="174">
        <f aca="true" t="shared" si="9" ref="AD27:AH28">AI27+AN27+AS27+AX27</f>
        <v>0</v>
      </c>
      <c r="AE27" s="174">
        <f t="shared" si="9"/>
        <v>0</v>
      </c>
      <c r="AF27" s="174">
        <f t="shared" si="9"/>
        <v>0</v>
      </c>
      <c r="AG27" s="174">
        <f t="shared" si="9"/>
        <v>0</v>
      </c>
      <c r="AH27" s="174">
        <f t="shared" si="9"/>
        <v>0</v>
      </c>
      <c r="AI27" s="174">
        <v>0</v>
      </c>
      <c r="AJ27" s="174">
        <v>0</v>
      </c>
      <c r="AK27" s="174">
        <v>0</v>
      </c>
      <c r="AL27" s="174">
        <v>0</v>
      </c>
      <c r="AM27" s="174">
        <v>0</v>
      </c>
      <c r="AN27" s="174">
        <v>0</v>
      </c>
      <c r="AO27" s="174">
        <v>0</v>
      </c>
      <c r="AP27" s="174">
        <v>0</v>
      </c>
      <c r="AQ27" s="174">
        <v>0</v>
      </c>
      <c r="AR27" s="174">
        <v>0</v>
      </c>
      <c r="AS27" s="174">
        <v>0</v>
      </c>
      <c r="AT27" s="174">
        <v>0</v>
      </c>
      <c r="AU27" s="174">
        <v>0</v>
      </c>
      <c r="AV27" s="174">
        <v>0</v>
      </c>
      <c r="AW27" s="174">
        <v>0</v>
      </c>
      <c r="AX27" s="174">
        <v>0</v>
      </c>
      <c r="AY27" s="174">
        <v>0</v>
      </c>
      <c r="AZ27" s="174">
        <v>0</v>
      </c>
      <c r="BA27" s="174">
        <v>0</v>
      </c>
      <c r="BB27" s="174">
        <v>0</v>
      </c>
      <c r="BC27" s="174">
        <v>0</v>
      </c>
      <c r="BD27" s="174">
        <v>0</v>
      </c>
      <c r="BE27" s="174">
        <v>0</v>
      </c>
      <c r="BF27" s="174">
        <v>0</v>
      </c>
      <c r="BG27" s="174">
        <v>0</v>
      </c>
      <c r="BH27" s="174"/>
    </row>
    <row r="28" spans="1:60" ht="12.75" outlineLevel="1">
      <c r="A28" s="120" t="s">
        <v>38</v>
      </c>
      <c r="B28" s="121" t="s">
        <v>737</v>
      </c>
      <c r="C28" s="128" t="s">
        <v>40</v>
      </c>
      <c r="D28" s="128" t="s">
        <v>40</v>
      </c>
      <c r="E28" s="174">
        <f t="shared" si="8"/>
        <v>0</v>
      </c>
      <c r="F28" s="174">
        <f t="shared" si="8"/>
        <v>0</v>
      </c>
      <c r="G28" s="174">
        <f t="shared" si="8"/>
        <v>0</v>
      </c>
      <c r="H28" s="174">
        <f t="shared" si="8"/>
        <v>0</v>
      </c>
      <c r="I28" s="174">
        <f t="shared" si="8"/>
        <v>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  <c r="O28" s="174">
        <v>0</v>
      </c>
      <c r="P28" s="174">
        <v>0</v>
      </c>
      <c r="Q28" s="174">
        <v>0</v>
      </c>
      <c r="R28" s="174">
        <v>0</v>
      </c>
      <c r="S28" s="174">
        <v>0</v>
      </c>
      <c r="T28" s="174">
        <v>0</v>
      </c>
      <c r="U28" s="174">
        <v>0</v>
      </c>
      <c r="V28" s="174">
        <v>0</v>
      </c>
      <c r="W28" s="174">
        <v>0</v>
      </c>
      <c r="X28" s="174">
        <v>0</v>
      </c>
      <c r="Y28" s="174">
        <v>0</v>
      </c>
      <c r="Z28" s="174">
        <v>0</v>
      </c>
      <c r="AA28" s="174">
        <v>0</v>
      </c>
      <c r="AB28" s="174">
        <v>0</v>
      </c>
      <c r="AC28" s="174">
        <v>0</v>
      </c>
      <c r="AD28" s="174">
        <f t="shared" si="9"/>
        <v>0</v>
      </c>
      <c r="AE28" s="174">
        <f t="shared" si="9"/>
        <v>0</v>
      </c>
      <c r="AF28" s="174">
        <f t="shared" si="9"/>
        <v>0</v>
      </c>
      <c r="AG28" s="174">
        <f t="shared" si="9"/>
        <v>0</v>
      </c>
      <c r="AH28" s="174">
        <f t="shared" si="9"/>
        <v>0</v>
      </c>
      <c r="AI28" s="174">
        <v>0</v>
      </c>
      <c r="AJ28" s="174">
        <v>0</v>
      </c>
      <c r="AK28" s="174">
        <v>0</v>
      </c>
      <c r="AL28" s="174">
        <v>0</v>
      </c>
      <c r="AM28" s="174">
        <v>0</v>
      </c>
      <c r="AN28" s="174">
        <v>0</v>
      </c>
      <c r="AO28" s="174">
        <v>0</v>
      </c>
      <c r="AP28" s="174">
        <v>0</v>
      </c>
      <c r="AQ28" s="174">
        <v>0</v>
      </c>
      <c r="AR28" s="174">
        <v>0</v>
      </c>
      <c r="AS28" s="174">
        <v>0</v>
      </c>
      <c r="AT28" s="174">
        <v>0</v>
      </c>
      <c r="AU28" s="174">
        <v>0</v>
      </c>
      <c r="AV28" s="174">
        <v>0</v>
      </c>
      <c r="AW28" s="174">
        <v>0</v>
      </c>
      <c r="AX28" s="174">
        <v>0</v>
      </c>
      <c r="AY28" s="174">
        <v>0</v>
      </c>
      <c r="AZ28" s="174">
        <v>0</v>
      </c>
      <c r="BA28" s="174">
        <v>0</v>
      </c>
      <c r="BB28" s="174">
        <v>0</v>
      </c>
      <c r="BC28" s="174">
        <v>0</v>
      </c>
      <c r="BD28" s="174">
        <v>0</v>
      </c>
      <c r="BE28" s="174">
        <v>0</v>
      </c>
      <c r="BF28" s="174">
        <v>0</v>
      </c>
      <c r="BG28" s="174">
        <v>0</v>
      </c>
      <c r="BH28" s="174"/>
    </row>
    <row r="29" spans="1:60" ht="25.5" outlineLevel="1">
      <c r="A29" s="118" t="s">
        <v>41</v>
      </c>
      <c r="B29" s="119" t="s">
        <v>42</v>
      </c>
      <c r="C29" s="127" t="s">
        <v>40</v>
      </c>
      <c r="D29" s="127" t="s">
        <v>40</v>
      </c>
      <c r="E29" s="178">
        <f>E30</f>
        <v>0</v>
      </c>
      <c r="F29" s="178">
        <f aca="true" t="shared" si="10" ref="F29:BG29">F30</f>
        <v>0</v>
      </c>
      <c r="G29" s="178">
        <f t="shared" si="10"/>
        <v>0</v>
      </c>
      <c r="H29" s="178">
        <f t="shared" si="10"/>
        <v>0</v>
      </c>
      <c r="I29" s="178">
        <f t="shared" si="10"/>
        <v>0</v>
      </c>
      <c r="J29" s="178">
        <f t="shared" si="10"/>
        <v>0</v>
      </c>
      <c r="K29" s="178">
        <f t="shared" si="10"/>
        <v>0</v>
      </c>
      <c r="L29" s="178">
        <f t="shared" si="10"/>
        <v>0</v>
      </c>
      <c r="M29" s="178">
        <f t="shared" si="10"/>
        <v>0</v>
      </c>
      <c r="N29" s="178">
        <f t="shared" si="10"/>
        <v>0</v>
      </c>
      <c r="O29" s="178">
        <f t="shared" si="10"/>
        <v>0</v>
      </c>
      <c r="P29" s="178">
        <f t="shared" si="10"/>
        <v>0</v>
      </c>
      <c r="Q29" s="178">
        <f t="shared" si="10"/>
        <v>0</v>
      </c>
      <c r="R29" s="178">
        <f t="shared" si="10"/>
        <v>0</v>
      </c>
      <c r="S29" s="178">
        <f t="shared" si="10"/>
        <v>0</v>
      </c>
      <c r="T29" s="178">
        <f t="shared" si="10"/>
        <v>0</v>
      </c>
      <c r="U29" s="178">
        <f t="shared" si="10"/>
        <v>0</v>
      </c>
      <c r="V29" s="178">
        <f t="shared" si="10"/>
        <v>0</v>
      </c>
      <c r="W29" s="178">
        <f t="shared" si="10"/>
        <v>0</v>
      </c>
      <c r="X29" s="178">
        <f t="shared" si="10"/>
        <v>0</v>
      </c>
      <c r="Y29" s="178">
        <f t="shared" si="10"/>
        <v>0</v>
      </c>
      <c r="Z29" s="178">
        <f t="shared" si="10"/>
        <v>0</v>
      </c>
      <c r="AA29" s="178">
        <f t="shared" si="10"/>
        <v>0</v>
      </c>
      <c r="AB29" s="178">
        <f t="shared" si="10"/>
        <v>0</v>
      </c>
      <c r="AC29" s="178">
        <f t="shared" si="10"/>
        <v>0</v>
      </c>
      <c r="AD29" s="178">
        <f t="shared" si="10"/>
        <v>0</v>
      </c>
      <c r="AE29" s="178">
        <f t="shared" si="10"/>
        <v>0</v>
      </c>
      <c r="AF29" s="178">
        <f t="shared" si="10"/>
        <v>0</v>
      </c>
      <c r="AG29" s="178">
        <f t="shared" si="10"/>
        <v>0</v>
      </c>
      <c r="AH29" s="178">
        <f t="shared" si="10"/>
        <v>0</v>
      </c>
      <c r="AI29" s="178">
        <f t="shared" si="10"/>
        <v>0</v>
      </c>
      <c r="AJ29" s="178">
        <f t="shared" si="10"/>
        <v>0</v>
      </c>
      <c r="AK29" s="178">
        <f t="shared" si="10"/>
        <v>0</v>
      </c>
      <c r="AL29" s="178">
        <f t="shared" si="10"/>
        <v>0</v>
      </c>
      <c r="AM29" s="178">
        <f t="shared" si="10"/>
        <v>0</v>
      </c>
      <c r="AN29" s="178">
        <f t="shared" si="10"/>
        <v>0</v>
      </c>
      <c r="AO29" s="178">
        <f t="shared" si="10"/>
        <v>0</v>
      </c>
      <c r="AP29" s="178">
        <f t="shared" si="10"/>
        <v>0</v>
      </c>
      <c r="AQ29" s="178">
        <f t="shared" si="10"/>
        <v>0</v>
      </c>
      <c r="AR29" s="178">
        <f t="shared" si="10"/>
        <v>0</v>
      </c>
      <c r="AS29" s="178">
        <f t="shared" si="10"/>
        <v>0</v>
      </c>
      <c r="AT29" s="178">
        <f t="shared" si="10"/>
        <v>0</v>
      </c>
      <c r="AU29" s="178">
        <f t="shared" si="10"/>
        <v>0</v>
      </c>
      <c r="AV29" s="178">
        <f t="shared" si="10"/>
        <v>0</v>
      </c>
      <c r="AW29" s="178">
        <f t="shared" si="10"/>
        <v>0</v>
      </c>
      <c r="AX29" s="178">
        <f t="shared" si="10"/>
        <v>0</v>
      </c>
      <c r="AY29" s="178">
        <f t="shared" si="10"/>
        <v>0</v>
      </c>
      <c r="AZ29" s="178">
        <f t="shared" si="10"/>
        <v>0</v>
      </c>
      <c r="BA29" s="178">
        <f t="shared" si="10"/>
        <v>0</v>
      </c>
      <c r="BB29" s="178">
        <f t="shared" si="10"/>
        <v>0</v>
      </c>
      <c r="BC29" s="178">
        <f t="shared" si="10"/>
        <v>0</v>
      </c>
      <c r="BD29" s="178">
        <f t="shared" si="10"/>
        <v>0</v>
      </c>
      <c r="BE29" s="178">
        <f t="shared" si="10"/>
        <v>0</v>
      </c>
      <c r="BF29" s="178">
        <f t="shared" si="10"/>
        <v>0</v>
      </c>
      <c r="BG29" s="178">
        <f t="shared" si="10"/>
        <v>0</v>
      </c>
      <c r="BH29" s="178"/>
    </row>
    <row r="30" spans="1:60" ht="25.5" outlineLevel="1">
      <c r="A30" s="134" t="s">
        <v>43</v>
      </c>
      <c r="B30" s="132" t="s">
        <v>44</v>
      </c>
      <c r="C30" s="133" t="s">
        <v>40</v>
      </c>
      <c r="D30" s="133" t="s">
        <v>40</v>
      </c>
      <c r="E30" s="182">
        <f>E31+E32</f>
        <v>0</v>
      </c>
      <c r="F30" s="182">
        <f aca="true" t="shared" si="11" ref="F30:BB30">F31+F32</f>
        <v>0</v>
      </c>
      <c r="G30" s="182">
        <f t="shared" si="11"/>
        <v>0</v>
      </c>
      <c r="H30" s="182">
        <f t="shared" si="11"/>
        <v>0</v>
      </c>
      <c r="I30" s="182">
        <f t="shared" si="11"/>
        <v>0</v>
      </c>
      <c r="J30" s="182">
        <f t="shared" si="11"/>
        <v>0</v>
      </c>
      <c r="K30" s="182">
        <f t="shared" si="11"/>
        <v>0</v>
      </c>
      <c r="L30" s="182">
        <f t="shared" si="11"/>
        <v>0</v>
      </c>
      <c r="M30" s="182">
        <f t="shared" si="11"/>
        <v>0</v>
      </c>
      <c r="N30" s="182">
        <f t="shared" si="11"/>
        <v>0</v>
      </c>
      <c r="O30" s="182">
        <f t="shared" si="11"/>
        <v>0</v>
      </c>
      <c r="P30" s="182">
        <f t="shared" si="11"/>
        <v>0</v>
      </c>
      <c r="Q30" s="182">
        <f t="shared" si="11"/>
        <v>0</v>
      </c>
      <c r="R30" s="182">
        <f t="shared" si="11"/>
        <v>0</v>
      </c>
      <c r="S30" s="182">
        <f t="shared" si="11"/>
        <v>0</v>
      </c>
      <c r="T30" s="182">
        <f t="shared" si="11"/>
        <v>0</v>
      </c>
      <c r="U30" s="182">
        <f t="shared" si="11"/>
        <v>0</v>
      </c>
      <c r="V30" s="182">
        <f t="shared" si="11"/>
        <v>0</v>
      </c>
      <c r="W30" s="182">
        <f t="shared" si="11"/>
        <v>0</v>
      </c>
      <c r="X30" s="182">
        <f t="shared" si="11"/>
        <v>0</v>
      </c>
      <c r="Y30" s="182">
        <f t="shared" si="11"/>
        <v>0</v>
      </c>
      <c r="Z30" s="182">
        <f t="shared" si="11"/>
        <v>0</v>
      </c>
      <c r="AA30" s="182">
        <f t="shared" si="11"/>
        <v>0</v>
      </c>
      <c r="AB30" s="182">
        <f t="shared" si="11"/>
        <v>0</v>
      </c>
      <c r="AC30" s="182">
        <f t="shared" si="11"/>
        <v>0</v>
      </c>
      <c r="AD30" s="182">
        <f t="shared" si="11"/>
        <v>0</v>
      </c>
      <c r="AE30" s="182">
        <f t="shared" si="11"/>
        <v>0</v>
      </c>
      <c r="AF30" s="182">
        <f t="shared" si="11"/>
        <v>0</v>
      </c>
      <c r="AG30" s="182">
        <f t="shared" si="11"/>
        <v>0</v>
      </c>
      <c r="AH30" s="182">
        <f t="shared" si="11"/>
        <v>0</v>
      </c>
      <c r="AI30" s="182">
        <f t="shared" si="11"/>
        <v>0</v>
      </c>
      <c r="AJ30" s="182">
        <f t="shared" si="11"/>
        <v>0</v>
      </c>
      <c r="AK30" s="182">
        <f t="shared" si="11"/>
        <v>0</v>
      </c>
      <c r="AL30" s="182">
        <f t="shared" si="11"/>
        <v>0</v>
      </c>
      <c r="AM30" s="182">
        <f t="shared" si="11"/>
        <v>0</v>
      </c>
      <c r="AN30" s="182">
        <f t="shared" si="11"/>
        <v>0</v>
      </c>
      <c r="AO30" s="182">
        <f t="shared" si="11"/>
        <v>0</v>
      </c>
      <c r="AP30" s="182">
        <f t="shared" si="11"/>
        <v>0</v>
      </c>
      <c r="AQ30" s="182">
        <f t="shared" si="11"/>
        <v>0</v>
      </c>
      <c r="AR30" s="182">
        <f t="shared" si="11"/>
        <v>0</v>
      </c>
      <c r="AS30" s="182">
        <f t="shared" si="11"/>
        <v>0</v>
      </c>
      <c r="AT30" s="182">
        <f t="shared" si="11"/>
        <v>0</v>
      </c>
      <c r="AU30" s="182">
        <f t="shared" si="11"/>
        <v>0</v>
      </c>
      <c r="AV30" s="182">
        <f t="shared" si="11"/>
        <v>0</v>
      </c>
      <c r="AW30" s="182">
        <f t="shared" si="11"/>
        <v>0</v>
      </c>
      <c r="AX30" s="182">
        <f t="shared" si="11"/>
        <v>0</v>
      </c>
      <c r="AY30" s="182">
        <f t="shared" si="11"/>
        <v>0</v>
      </c>
      <c r="AZ30" s="182">
        <f t="shared" si="11"/>
        <v>0</v>
      </c>
      <c r="BA30" s="182">
        <f t="shared" si="11"/>
        <v>0</v>
      </c>
      <c r="BB30" s="182">
        <f t="shared" si="11"/>
        <v>0</v>
      </c>
      <c r="BC30" s="182">
        <f>BC31+BC32</f>
        <v>0</v>
      </c>
      <c r="BD30" s="182">
        <f>BD31+BD32</f>
        <v>0</v>
      </c>
      <c r="BE30" s="182">
        <f>BE31+BE32</f>
        <v>0</v>
      </c>
      <c r="BF30" s="182">
        <f>BF31+BF32</f>
        <v>0</v>
      </c>
      <c r="BG30" s="182">
        <f>BG31+BG32</f>
        <v>0</v>
      </c>
      <c r="BH30" s="182"/>
    </row>
    <row r="31" spans="1:60" ht="25.5" outlineLevel="1">
      <c r="A31" s="120" t="s">
        <v>43</v>
      </c>
      <c r="B31" s="121" t="s">
        <v>738</v>
      </c>
      <c r="C31" s="128" t="s">
        <v>40</v>
      </c>
      <c r="D31" s="128" t="s">
        <v>40</v>
      </c>
      <c r="E31" s="174">
        <f aca="true" t="shared" si="12" ref="E31:I32">J31+O31+T31+Y31</f>
        <v>0</v>
      </c>
      <c r="F31" s="174">
        <f t="shared" si="12"/>
        <v>0</v>
      </c>
      <c r="G31" s="174">
        <f t="shared" si="12"/>
        <v>0</v>
      </c>
      <c r="H31" s="174">
        <f t="shared" si="12"/>
        <v>0</v>
      </c>
      <c r="I31" s="174">
        <f t="shared" si="12"/>
        <v>0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  <c r="O31" s="174">
        <v>0</v>
      </c>
      <c r="P31" s="174">
        <v>0</v>
      </c>
      <c r="Q31" s="174">
        <v>0</v>
      </c>
      <c r="R31" s="174">
        <v>0</v>
      </c>
      <c r="S31" s="174">
        <v>0</v>
      </c>
      <c r="T31" s="174">
        <v>0</v>
      </c>
      <c r="U31" s="174">
        <v>0</v>
      </c>
      <c r="V31" s="174">
        <v>0</v>
      </c>
      <c r="W31" s="174">
        <v>0</v>
      </c>
      <c r="X31" s="174">
        <v>0</v>
      </c>
      <c r="Y31" s="174">
        <v>0</v>
      </c>
      <c r="Z31" s="174">
        <v>0</v>
      </c>
      <c r="AA31" s="174">
        <v>0</v>
      </c>
      <c r="AB31" s="174">
        <v>0</v>
      </c>
      <c r="AC31" s="174">
        <v>0</v>
      </c>
      <c r="AD31" s="174">
        <f aca="true" t="shared" si="13" ref="AD31:AH32">AI31+AN31+AS31+AX31</f>
        <v>0</v>
      </c>
      <c r="AE31" s="174">
        <f t="shared" si="13"/>
        <v>0</v>
      </c>
      <c r="AF31" s="174">
        <f t="shared" si="13"/>
        <v>0</v>
      </c>
      <c r="AG31" s="174">
        <f t="shared" si="13"/>
        <v>0</v>
      </c>
      <c r="AH31" s="174">
        <f t="shared" si="13"/>
        <v>0</v>
      </c>
      <c r="AI31" s="174">
        <v>0</v>
      </c>
      <c r="AJ31" s="174">
        <v>0</v>
      </c>
      <c r="AK31" s="174">
        <v>0</v>
      </c>
      <c r="AL31" s="174">
        <v>0</v>
      </c>
      <c r="AM31" s="174">
        <v>0</v>
      </c>
      <c r="AN31" s="174">
        <v>0</v>
      </c>
      <c r="AO31" s="174">
        <v>0</v>
      </c>
      <c r="AP31" s="174">
        <v>0</v>
      </c>
      <c r="AQ31" s="174">
        <v>0</v>
      </c>
      <c r="AR31" s="174">
        <v>0</v>
      </c>
      <c r="AS31" s="174">
        <v>0</v>
      </c>
      <c r="AT31" s="174">
        <v>0</v>
      </c>
      <c r="AU31" s="174">
        <v>0</v>
      </c>
      <c r="AV31" s="174">
        <v>0</v>
      </c>
      <c r="AW31" s="174">
        <v>0</v>
      </c>
      <c r="AX31" s="174">
        <v>0</v>
      </c>
      <c r="AY31" s="174">
        <v>0</v>
      </c>
      <c r="AZ31" s="174">
        <v>0</v>
      </c>
      <c r="BA31" s="174">
        <v>0</v>
      </c>
      <c r="BB31" s="174">
        <v>0</v>
      </c>
      <c r="BC31" s="174">
        <v>0</v>
      </c>
      <c r="BD31" s="174">
        <v>0</v>
      </c>
      <c r="BE31" s="174">
        <v>0</v>
      </c>
      <c r="BF31" s="174">
        <v>0</v>
      </c>
      <c r="BG31" s="174">
        <v>0</v>
      </c>
      <c r="BH31" s="174"/>
    </row>
    <row r="32" spans="1:60" ht="12.75" outlineLevel="1">
      <c r="A32" s="120" t="s">
        <v>43</v>
      </c>
      <c r="B32" s="121" t="s">
        <v>739</v>
      </c>
      <c r="C32" s="128" t="s">
        <v>40</v>
      </c>
      <c r="D32" s="128" t="s">
        <v>40</v>
      </c>
      <c r="E32" s="174">
        <f t="shared" si="12"/>
        <v>0</v>
      </c>
      <c r="F32" s="174">
        <f t="shared" si="12"/>
        <v>0</v>
      </c>
      <c r="G32" s="174">
        <f t="shared" si="12"/>
        <v>0</v>
      </c>
      <c r="H32" s="174">
        <f t="shared" si="12"/>
        <v>0</v>
      </c>
      <c r="I32" s="174">
        <f t="shared" si="12"/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  <c r="O32" s="174">
        <v>0</v>
      </c>
      <c r="P32" s="174">
        <v>0</v>
      </c>
      <c r="Q32" s="174">
        <v>0</v>
      </c>
      <c r="R32" s="174">
        <v>0</v>
      </c>
      <c r="S32" s="174">
        <v>0</v>
      </c>
      <c r="T32" s="174">
        <v>0</v>
      </c>
      <c r="U32" s="174">
        <v>0</v>
      </c>
      <c r="V32" s="174">
        <v>0</v>
      </c>
      <c r="W32" s="174">
        <v>0</v>
      </c>
      <c r="X32" s="174">
        <v>0</v>
      </c>
      <c r="Y32" s="174">
        <v>0</v>
      </c>
      <c r="Z32" s="174">
        <v>0</v>
      </c>
      <c r="AA32" s="174">
        <v>0</v>
      </c>
      <c r="AB32" s="174">
        <v>0</v>
      </c>
      <c r="AC32" s="174">
        <v>0</v>
      </c>
      <c r="AD32" s="174">
        <f t="shared" si="13"/>
        <v>0</v>
      </c>
      <c r="AE32" s="174">
        <f t="shared" si="13"/>
        <v>0</v>
      </c>
      <c r="AF32" s="174">
        <f t="shared" si="13"/>
        <v>0</v>
      </c>
      <c r="AG32" s="174">
        <f t="shared" si="13"/>
        <v>0</v>
      </c>
      <c r="AH32" s="174">
        <f t="shared" si="13"/>
        <v>0</v>
      </c>
      <c r="AI32" s="174">
        <v>0</v>
      </c>
      <c r="AJ32" s="174">
        <v>0</v>
      </c>
      <c r="AK32" s="174">
        <v>0</v>
      </c>
      <c r="AL32" s="174">
        <v>0</v>
      </c>
      <c r="AM32" s="174">
        <v>0</v>
      </c>
      <c r="AN32" s="174">
        <v>0</v>
      </c>
      <c r="AO32" s="174">
        <v>0</v>
      </c>
      <c r="AP32" s="174">
        <v>0</v>
      </c>
      <c r="AQ32" s="174">
        <v>0</v>
      </c>
      <c r="AR32" s="174">
        <v>0</v>
      </c>
      <c r="AS32" s="174">
        <v>0</v>
      </c>
      <c r="AT32" s="174">
        <v>0</v>
      </c>
      <c r="AU32" s="174">
        <v>0</v>
      </c>
      <c r="AV32" s="174">
        <v>0</v>
      </c>
      <c r="AW32" s="174">
        <v>0</v>
      </c>
      <c r="AX32" s="174">
        <v>0</v>
      </c>
      <c r="AY32" s="174">
        <v>0</v>
      </c>
      <c r="AZ32" s="174">
        <v>0</v>
      </c>
      <c r="BA32" s="174">
        <v>0</v>
      </c>
      <c r="BB32" s="174">
        <v>0</v>
      </c>
      <c r="BC32" s="174">
        <v>0</v>
      </c>
      <c r="BD32" s="174">
        <v>0</v>
      </c>
      <c r="BE32" s="174">
        <v>0</v>
      </c>
      <c r="BF32" s="174">
        <v>0</v>
      </c>
      <c r="BG32" s="174">
        <v>0</v>
      </c>
      <c r="BH32" s="174"/>
    </row>
    <row r="33" spans="1:60" ht="25.5" outlineLevel="1">
      <c r="A33" s="122" t="s">
        <v>814</v>
      </c>
      <c r="B33" s="117" t="s">
        <v>45</v>
      </c>
      <c r="C33" s="126" t="s">
        <v>40</v>
      </c>
      <c r="D33" s="126" t="s">
        <v>40</v>
      </c>
      <c r="E33" s="180">
        <f>E34</f>
        <v>0</v>
      </c>
      <c r="F33" s="180">
        <f aca="true" t="shared" si="14" ref="F33:BG33">F34</f>
        <v>0</v>
      </c>
      <c r="G33" s="180">
        <f t="shared" si="14"/>
        <v>0</v>
      </c>
      <c r="H33" s="180">
        <f t="shared" si="14"/>
        <v>0</v>
      </c>
      <c r="I33" s="180">
        <f t="shared" si="14"/>
        <v>0</v>
      </c>
      <c r="J33" s="180">
        <f t="shared" si="14"/>
        <v>0</v>
      </c>
      <c r="K33" s="180">
        <f t="shared" si="14"/>
        <v>0</v>
      </c>
      <c r="L33" s="180">
        <f t="shared" si="14"/>
        <v>0</v>
      </c>
      <c r="M33" s="180">
        <f t="shared" si="14"/>
        <v>0</v>
      </c>
      <c r="N33" s="180">
        <f t="shared" si="14"/>
        <v>0</v>
      </c>
      <c r="O33" s="180">
        <f t="shared" si="14"/>
        <v>0</v>
      </c>
      <c r="P33" s="180">
        <f t="shared" si="14"/>
        <v>0</v>
      </c>
      <c r="Q33" s="180">
        <f t="shared" si="14"/>
        <v>0</v>
      </c>
      <c r="R33" s="180">
        <f t="shared" si="14"/>
        <v>0</v>
      </c>
      <c r="S33" s="180">
        <f t="shared" si="14"/>
        <v>0</v>
      </c>
      <c r="T33" s="180">
        <f t="shared" si="14"/>
        <v>0</v>
      </c>
      <c r="U33" s="180">
        <f t="shared" si="14"/>
        <v>0</v>
      </c>
      <c r="V33" s="180">
        <f t="shared" si="14"/>
        <v>0</v>
      </c>
      <c r="W33" s="180">
        <f t="shared" si="14"/>
        <v>0</v>
      </c>
      <c r="X33" s="180">
        <f t="shared" si="14"/>
        <v>0</v>
      </c>
      <c r="Y33" s="180">
        <f t="shared" si="14"/>
        <v>0</v>
      </c>
      <c r="Z33" s="180">
        <f t="shared" si="14"/>
        <v>0</v>
      </c>
      <c r="AA33" s="180">
        <f t="shared" si="14"/>
        <v>0</v>
      </c>
      <c r="AB33" s="180">
        <f t="shared" si="14"/>
        <v>0</v>
      </c>
      <c r="AC33" s="180">
        <f t="shared" si="14"/>
        <v>0</v>
      </c>
      <c r="AD33" s="180">
        <f t="shared" si="14"/>
        <v>0</v>
      </c>
      <c r="AE33" s="180">
        <f t="shared" si="14"/>
        <v>0</v>
      </c>
      <c r="AF33" s="180">
        <f t="shared" si="14"/>
        <v>0</v>
      </c>
      <c r="AG33" s="180">
        <f t="shared" si="14"/>
        <v>0</v>
      </c>
      <c r="AH33" s="180">
        <f t="shared" si="14"/>
        <v>0</v>
      </c>
      <c r="AI33" s="180">
        <f t="shared" si="14"/>
        <v>0</v>
      </c>
      <c r="AJ33" s="180">
        <f t="shared" si="14"/>
        <v>0</v>
      </c>
      <c r="AK33" s="180">
        <f t="shared" si="14"/>
        <v>0</v>
      </c>
      <c r="AL33" s="180">
        <f t="shared" si="14"/>
        <v>0</v>
      </c>
      <c r="AM33" s="180">
        <f t="shared" si="14"/>
        <v>0</v>
      </c>
      <c r="AN33" s="180">
        <f t="shared" si="14"/>
        <v>0</v>
      </c>
      <c r="AO33" s="180">
        <f t="shared" si="14"/>
        <v>0</v>
      </c>
      <c r="AP33" s="180">
        <f t="shared" si="14"/>
        <v>0</v>
      </c>
      <c r="AQ33" s="180">
        <f t="shared" si="14"/>
        <v>0</v>
      </c>
      <c r="AR33" s="180">
        <f t="shared" si="14"/>
        <v>0</v>
      </c>
      <c r="AS33" s="180">
        <f t="shared" si="14"/>
        <v>0</v>
      </c>
      <c r="AT33" s="180">
        <f t="shared" si="14"/>
        <v>0</v>
      </c>
      <c r="AU33" s="180">
        <f t="shared" si="14"/>
        <v>0</v>
      </c>
      <c r="AV33" s="180">
        <f t="shared" si="14"/>
        <v>0</v>
      </c>
      <c r="AW33" s="180">
        <f t="shared" si="14"/>
        <v>0</v>
      </c>
      <c r="AX33" s="180">
        <f t="shared" si="14"/>
        <v>0</v>
      </c>
      <c r="AY33" s="180">
        <f t="shared" si="14"/>
        <v>0</v>
      </c>
      <c r="AZ33" s="180">
        <f t="shared" si="14"/>
        <v>0</v>
      </c>
      <c r="BA33" s="180">
        <f t="shared" si="14"/>
        <v>0</v>
      </c>
      <c r="BB33" s="180">
        <f t="shared" si="14"/>
        <v>0</v>
      </c>
      <c r="BC33" s="180">
        <f t="shared" si="14"/>
        <v>0</v>
      </c>
      <c r="BD33" s="180">
        <f t="shared" si="14"/>
        <v>0</v>
      </c>
      <c r="BE33" s="180">
        <f t="shared" si="14"/>
        <v>0</v>
      </c>
      <c r="BF33" s="180">
        <f t="shared" si="14"/>
        <v>0</v>
      </c>
      <c r="BG33" s="180">
        <f t="shared" si="14"/>
        <v>0</v>
      </c>
      <c r="BH33" s="180"/>
    </row>
    <row r="34" spans="1:60" ht="12.75" outlineLevel="1">
      <c r="A34" s="120" t="s">
        <v>814</v>
      </c>
      <c r="B34" s="121" t="s">
        <v>740</v>
      </c>
      <c r="C34" s="128" t="s">
        <v>40</v>
      </c>
      <c r="D34" s="128" t="s">
        <v>40</v>
      </c>
      <c r="E34" s="174">
        <f>J34+O34+T34+Y34</f>
        <v>0</v>
      </c>
      <c r="F34" s="174">
        <f>K34+P34+U34+Z34</f>
        <v>0</v>
      </c>
      <c r="G34" s="174">
        <f>L34+Q34+V34+AA34</f>
        <v>0</v>
      </c>
      <c r="H34" s="174">
        <f>M34+R34+W34+AB34</f>
        <v>0</v>
      </c>
      <c r="I34" s="174">
        <f>N34+S34+X34+AC34</f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4">
        <v>0</v>
      </c>
      <c r="P34" s="174">
        <v>0</v>
      </c>
      <c r="Q34" s="174">
        <v>0</v>
      </c>
      <c r="R34" s="174">
        <v>0</v>
      </c>
      <c r="S34" s="174">
        <v>0</v>
      </c>
      <c r="T34" s="174">
        <v>0</v>
      </c>
      <c r="U34" s="174">
        <v>0</v>
      </c>
      <c r="V34" s="174">
        <v>0</v>
      </c>
      <c r="W34" s="174">
        <v>0</v>
      </c>
      <c r="X34" s="174">
        <v>0</v>
      </c>
      <c r="Y34" s="174">
        <v>0</v>
      </c>
      <c r="Z34" s="174">
        <v>0</v>
      </c>
      <c r="AA34" s="174">
        <v>0</v>
      </c>
      <c r="AB34" s="174">
        <v>0</v>
      </c>
      <c r="AC34" s="174">
        <v>0</v>
      </c>
      <c r="AD34" s="174">
        <f>AI34+AN34+AS34+AX34</f>
        <v>0</v>
      </c>
      <c r="AE34" s="174">
        <f>AJ34+AO34+AT34+AY34</f>
        <v>0</v>
      </c>
      <c r="AF34" s="174">
        <f>AK34+AP34+AU34+AZ34</f>
        <v>0</v>
      </c>
      <c r="AG34" s="174">
        <f>AL34+AQ34+AV34+BA34</f>
        <v>0</v>
      </c>
      <c r="AH34" s="174">
        <f>AM34+AR34+AW34+BB34</f>
        <v>0</v>
      </c>
      <c r="AI34" s="174">
        <v>0</v>
      </c>
      <c r="AJ34" s="174">
        <v>0</v>
      </c>
      <c r="AK34" s="174">
        <v>0</v>
      </c>
      <c r="AL34" s="174">
        <v>0</v>
      </c>
      <c r="AM34" s="174">
        <v>0</v>
      </c>
      <c r="AN34" s="174">
        <v>0</v>
      </c>
      <c r="AO34" s="174">
        <v>0</v>
      </c>
      <c r="AP34" s="174">
        <v>0</v>
      </c>
      <c r="AQ34" s="174">
        <v>0</v>
      </c>
      <c r="AR34" s="174">
        <v>0</v>
      </c>
      <c r="AS34" s="174">
        <v>0</v>
      </c>
      <c r="AT34" s="174">
        <v>0</v>
      </c>
      <c r="AU34" s="174">
        <v>0</v>
      </c>
      <c r="AV34" s="174">
        <v>0</v>
      </c>
      <c r="AW34" s="174">
        <v>0</v>
      </c>
      <c r="AX34" s="174">
        <v>0</v>
      </c>
      <c r="AY34" s="174">
        <v>0</v>
      </c>
      <c r="AZ34" s="174">
        <v>0</v>
      </c>
      <c r="BA34" s="174">
        <v>0</v>
      </c>
      <c r="BB34" s="174">
        <v>0</v>
      </c>
      <c r="BC34" s="175"/>
      <c r="BD34" s="175"/>
      <c r="BE34" s="175"/>
      <c r="BF34" s="175"/>
      <c r="BG34" s="175"/>
      <c r="BH34" s="174"/>
    </row>
  </sheetData>
  <sheetProtection/>
  <mergeCells count="32">
    <mergeCell ref="BD2:BH2"/>
    <mergeCell ref="A3:AC3"/>
    <mergeCell ref="H4:I4"/>
    <mergeCell ref="J4:K4"/>
    <mergeCell ref="L4:M4"/>
    <mergeCell ref="C6:G6"/>
    <mergeCell ref="H6:V6"/>
    <mergeCell ref="A14:A17"/>
    <mergeCell ref="B14:B17"/>
    <mergeCell ref="C14:C17"/>
    <mergeCell ref="D14:D17"/>
    <mergeCell ref="A1:AC1"/>
    <mergeCell ref="K12:Y12"/>
    <mergeCell ref="AI16:AM16"/>
    <mergeCell ref="AN16:AR16"/>
    <mergeCell ref="H7:V7"/>
    <mergeCell ref="L9:M9"/>
    <mergeCell ref="B11:J11"/>
    <mergeCell ref="E14:AC14"/>
    <mergeCell ref="T16:X16"/>
    <mergeCell ref="Y16:AC16"/>
    <mergeCell ref="AD16:AH16"/>
    <mergeCell ref="BH14:BH17"/>
    <mergeCell ref="E15:AC15"/>
    <mergeCell ref="AD15:BB15"/>
    <mergeCell ref="E16:I16"/>
    <mergeCell ref="J16:N16"/>
    <mergeCell ref="O16:S16"/>
    <mergeCell ref="AS16:AW16"/>
    <mergeCell ref="AX16:BB16"/>
    <mergeCell ref="AD14:BB14"/>
    <mergeCell ref="BC14:BG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36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D34"/>
  <sheetViews>
    <sheetView zoomScale="85" zoomScaleNormal="85" zoomScalePageLayoutView="0" workbookViewId="0" topLeftCell="W1">
      <selection activeCell="AV31" sqref="AV31:AV32"/>
    </sheetView>
  </sheetViews>
  <sheetFormatPr defaultColWidth="9.140625" defaultRowHeight="12.75" outlineLevelRow="1"/>
  <cols>
    <col min="1" max="1" width="7.7109375" style="1" customWidth="1"/>
    <col min="2" max="2" width="57.28125" style="1" customWidth="1"/>
    <col min="3" max="3" width="11.8515625" style="1" customWidth="1"/>
    <col min="4" max="55" width="6.421875" style="1" customWidth="1"/>
    <col min="56" max="56" width="10.57421875" style="1" customWidth="1"/>
    <col min="57" max="57" width="12.140625" style="1" customWidth="1"/>
    <col min="58" max="16384" width="9.140625" style="1" customWidth="1"/>
  </cols>
  <sheetData>
    <row r="1" spans="1:56" ht="39.75" customHeight="1">
      <c r="A1" s="278" t="s">
        <v>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BC1" s="21"/>
      <c r="BD1" s="21"/>
    </row>
    <row r="2" spans="50:56" ht="21" customHeight="1">
      <c r="AX2" s="280"/>
      <c r="AY2" s="280"/>
      <c r="AZ2" s="280"/>
      <c r="BA2" s="280"/>
      <c r="BB2" s="280"/>
      <c r="BC2" s="280"/>
      <c r="BD2" s="10"/>
    </row>
    <row r="3" spans="1:56" ht="15.75" customHeight="1">
      <c r="A3" s="332" t="s">
        <v>8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1:39" ht="15">
      <c r="A4" s="6"/>
      <c r="B4" s="6"/>
      <c r="C4" s="6"/>
      <c r="D4" s="6"/>
      <c r="E4" s="6"/>
      <c r="F4" s="6"/>
      <c r="G4" s="6"/>
      <c r="H4" s="6"/>
      <c r="I4" s="6"/>
      <c r="J4" s="7" t="s">
        <v>856</v>
      </c>
      <c r="K4" s="282" t="s">
        <v>176</v>
      </c>
      <c r="L4" s="282"/>
      <c r="M4" s="281" t="s">
        <v>869</v>
      </c>
      <c r="N4" s="281"/>
      <c r="O4" s="282" t="s">
        <v>100</v>
      </c>
      <c r="P4" s="282"/>
      <c r="Q4" s="6" t="s">
        <v>870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41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2" t="s">
        <v>741</v>
      </c>
      <c r="L6" s="283" t="s">
        <v>532</v>
      </c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11"/>
      <c r="X6" s="11"/>
      <c r="Y6" s="11"/>
      <c r="Z6" s="11"/>
      <c r="AA6" s="11"/>
      <c r="AB6" s="11"/>
      <c r="AC6" s="11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23"/>
      <c r="AO6" s="23"/>
    </row>
    <row r="7" spans="1:41" ht="16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335" t="s">
        <v>742</v>
      </c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8"/>
      <c r="X7" s="8"/>
      <c r="Y7" s="8"/>
      <c r="Z7" s="8"/>
      <c r="AA7" s="8"/>
      <c r="AB7" s="8"/>
      <c r="AC7" s="8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9"/>
      <c r="AO7" s="19"/>
    </row>
    <row r="8" spans="1:39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 t="s">
        <v>743</v>
      </c>
      <c r="O9" s="282" t="s">
        <v>100</v>
      </c>
      <c r="P9" s="282"/>
      <c r="Q9" s="6" t="s">
        <v>744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42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 t="s">
        <v>745</v>
      </c>
      <c r="N11" s="25" t="s">
        <v>533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12"/>
      <c r="Z11" s="12"/>
      <c r="AA11" s="12"/>
      <c r="AB11" s="12"/>
      <c r="AC11" s="12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24"/>
      <c r="AO11" s="24"/>
      <c r="AP11" s="24"/>
    </row>
    <row r="12" spans="14:42" ht="15" customHeight="1">
      <c r="N12" s="284" t="s">
        <v>746</v>
      </c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5:9" ht="9" customHeight="1">
      <c r="E13" s="19"/>
      <c r="F13" s="19"/>
      <c r="G13" s="19"/>
      <c r="H13" s="19"/>
      <c r="I13" s="19"/>
    </row>
    <row r="14" spans="1:56" ht="15" customHeight="1">
      <c r="A14" s="269" t="s">
        <v>758</v>
      </c>
      <c r="B14" s="269" t="s">
        <v>759</v>
      </c>
      <c r="C14" s="269" t="s">
        <v>9</v>
      </c>
      <c r="D14" s="272" t="s">
        <v>110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325" t="s">
        <v>107</v>
      </c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9"/>
      <c r="BD14" s="28"/>
    </row>
    <row r="15" spans="1:56" ht="15" customHeight="1">
      <c r="A15" s="270"/>
      <c r="B15" s="270"/>
      <c r="C15" s="270"/>
      <c r="D15" s="2" t="s">
        <v>747</v>
      </c>
      <c r="E15" s="285" t="s">
        <v>748</v>
      </c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2" t="s">
        <v>747</v>
      </c>
      <c r="AE15" s="272" t="s">
        <v>748</v>
      </c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73"/>
      <c r="BD15" s="27"/>
    </row>
    <row r="16" spans="1:56" ht="15" customHeight="1">
      <c r="A16" s="270"/>
      <c r="B16" s="270"/>
      <c r="C16" s="270"/>
      <c r="D16" s="269" t="s">
        <v>862</v>
      </c>
      <c r="E16" s="272" t="s">
        <v>862</v>
      </c>
      <c r="F16" s="286"/>
      <c r="G16" s="286"/>
      <c r="H16" s="286"/>
      <c r="I16" s="273"/>
      <c r="J16" s="272" t="s">
        <v>863</v>
      </c>
      <c r="K16" s="286"/>
      <c r="L16" s="286"/>
      <c r="M16" s="286"/>
      <c r="N16" s="273"/>
      <c r="O16" s="272" t="s">
        <v>864</v>
      </c>
      <c r="P16" s="286"/>
      <c r="Q16" s="286"/>
      <c r="R16" s="286"/>
      <c r="S16" s="273"/>
      <c r="T16" s="272" t="s">
        <v>865</v>
      </c>
      <c r="U16" s="286"/>
      <c r="V16" s="286"/>
      <c r="W16" s="286"/>
      <c r="X16" s="273"/>
      <c r="Y16" s="272" t="s">
        <v>866</v>
      </c>
      <c r="Z16" s="286"/>
      <c r="AA16" s="286"/>
      <c r="AB16" s="286"/>
      <c r="AC16" s="286"/>
      <c r="AD16" s="269" t="s">
        <v>862</v>
      </c>
      <c r="AE16" s="272" t="s">
        <v>862</v>
      </c>
      <c r="AF16" s="286"/>
      <c r="AG16" s="286"/>
      <c r="AH16" s="286"/>
      <c r="AI16" s="273"/>
      <c r="AJ16" s="272" t="s">
        <v>863</v>
      </c>
      <c r="AK16" s="286"/>
      <c r="AL16" s="286"/>
      <c r="AM16" s="286"/>
      <c r="AN16" s="273"/>
      <c r="AO16" s="272" t="s">
        <v>864</v>
      </c>
      <c r="AP16" s="286"/>
      <c r="AQ16" s="286"/>
      <c r="AR16" s="286"/>
      <c r="AS16" s="273"/>
      <c r="AT16" s="272" t="s">
        <v>865</v>
      </c>
      <c r="AU16" s="286"/>
      <c r="AV16" s="286"/>
      <c r="AW16" s="286"/>
      <c r="AX16" s="273"/>
      <c r="AY16" s="272" t="s">
        <v>866</v>
      </c>
      <c r="AZ16" s="286"/>
      <c r="BA16" s="286"/>
      <c r="BB16" s="286"/>
      <c r="BC16" s="273"/>
      <c r="BD16" s="27"/>
    </row>
    <row r="17" spans="1:56" ht="108" customHeight="1">
      <c r="A17" s="270"/>
      <c r="B17" s="270"/>
      <c r="C17" s="270"/>
      <c r="D17" s="271"/>
      <c r="E17" s="16" t="s">
        <v>10</v>
      </c>
      <c r="F17" s="16" t="s">
        <v>11</v>
      </c>
      <c r="G17" s="16" t="s">
        <v>12</v>
      </c>
      <c r="H17" s="16" t="s">
        <v>13</v>
      </c>
      <c r="I17" s="16" t="s">
        <v>14</v>
      </c>
      <c r="J17" s="16" t="s">
        <v>10</v>
      </c>
      <c r="K17" s="16" t="s">
        <v>11</v>
      </c>
      <c r="L17" s="16" t="s">
        <v>12</v>
      </c>
      <c r="M17" s="16" t="s">
        <v>13</v>
      </c>
      <c r="N17" s="16" t="s">
        <v>14</v>
      </c>
      <c r="O17" s="16" t="s">
        <v>10</v>
      </c>
      <c r="P17" s="16" t="s">
        <v>11</v>
      </c>
      <c r="Q17" s="16" t="s">
        <v>12</v>
      </c>
      <c r="R17" s="16" t="s">
        <v>13</v>
      </c>
      <c r="S17" s="16" t="s">
        <v>14</v>
      </c>
      <c r="T17" s="16" t="s">
        <v>10</v>
      </c>
      <c r="U17" s="16" t="s">
        <v>11</v>
      </c>
      <c r="V17" s="16" t="s">
        <v>12</v>
      </c>
      <c r="W17" s="16" t="s">
        <v>13</v>
      </c>
      <c r="X17" s="16" t="s">
        <v>14</v>
      </c>
      <c r="Y17" s="16" t="s">
        <v>10</v>
      </c>
      <c r="Z17" s="16" t="s">
        <v>11</v>
      </c>
      <c r="AA17" s="16" t="s">
        <v>12</v>
      </c>
      <c r="AB17" s="16" t="s">
        <v>13</v>
      </c>
      <c r="AC17" s="16" t="s">
        <v>14</v>
      </c>
      <c r="AD17" s="271"/>
      <c r="AE17" s="16" t="s">
        <v>10</v>
      </c>
      <c r="AF17" s="16" t="s">
        <v>11</v>
      </c>
      <c r="AG17" s="16" t="s">
        <v>12</v>
      </c>
      <c r="AH17" s="16" t="s">
        <v>13</v>
      </c>
      <c r="AI17" s="16" t="s">
        <v>14</v>
      </c>
      <c r="AJ17" s="16" t="s">
        <v>10</v>
      </c>
      <c r="AK17" s="16" t="s">
        <v>11</v>
      </c>
      <c r="AL17" s="16" t="s">
        <v>12</v>
      </c>
      <c r="AM17" s="16" t="s">
        <v>13</v>
      </c>
      <c r="AN17" s="16" t="s">
        <v>14</v>
      </c>
      <c r="AO17" s="16" t="s">
        <v>10</v>
      </c>
      <c r="AP17" s="16" t="s">
        <v>11</v>
      </c>
      <c r="AQ17" s="16" t="s">
        <v>12</v>
      </c>
      <c r="AR17" s="16" t="s">
        <v>13</v>
      </c>
      <c r="AS17" s="16" t="s">
        <v>14</v>
      </c>
      <c r="AT17" s="16" t="s">
        <v>10</v>
      </c>
      <c r="AU17" s="16" t="s">
        <v>11</v>
      </c>
      <c r="AV17" s="16" t="s">
        <v>12</v>
      </c>
      <c r="AW17" s="16" t="s">
        <v>13</v>
      </c>
      <c r="AX17" s="16" t="s">
        <v>14</v>
      </c>
      <c r="AY17" s="16" t="s">
        <v>10</v>
      </c>
      <c r="AZ17" s="16" t="s">
        <v>11</v>
      </c>
      <c r="BA17" s="16" t="s">
        <v>12</v>
      </c>
      <c r="BB17" s="16" t="s">
        <v>13</v>
      </c>
      <c r="BC17" s="16" t="s">
        <v>14</v>
      </c>
      <c r="BD17" s="29"/>
    </row>
    <row r="18" spans="1:56" ht="13.5" customHeight="1">
      <c r="A18" s="3">
        <v>1</v>
      </c>
      <c r="B18" s="3">
        <v>2</v>
      </c>
      <c r="C18" s="3">
        <v>3</v>
      </c>
      <c r="D18" s="3">
        <v>4</v>
      </c>
      <c r="E18" s="3" t="s">
        <v>784</v>
      </c>
      <c r="F18" s="3" t="s">
        <v>785</v>
      </c>
      <c r="G18" s="3" t="s">
        <v>786</v>
      </c>
      <c r="H18" s="3" t="s">
        <v>787</v>
      </c>
      <c r="I18" s="3" t="s">
        <v>820</v>
      </c>
      <c r="J18" s="3" t="s">
        <v>817</v>
      </c>
      <c r="K18" s="3" t="s">
        <v>818</v>
      </c>
      <c r="L18" s="3" t="s">
        <v>819</v>
      </c>
      <c r="M18" s="3" t="s">
        <v>885</v>
      </c>
      <c r="N18" s="3" t="s">
        <v>886</v>
      </c>
      <c r="O18" s="3" t="s">
        <v>889</v>
      </c>
      <c r="P18" s="3" t="s">
        <v>890</v>
      </c>
      <c r="Q18" s="3" t="s">
        <v>891</v>
      </c>
      <c r="R18" s="3" t="s">
        <v>892</v>
      </c>
      <c r="S18" s="3" t="s">
        <v>893</v>
      </c>
      <c r="T18" s="3" t="s">
        <v>896</v>
      </c>
      <c r="U18" s="3" t="s">
        <v>897</v>
      </c>
      <c r="V18" s="3" t="s">
        <v>898</v>
      </c>
      <c r="W18" s="3" t="s">
        <v>899</v>
      </c>
      <c r="X18" s="3" t="s">
        <v>900</v>
      </c>
      <c r="Y18" s="3" t="s">
        <v>903</v>
      </c>
      <c r="Z18" s="3" t="s">
        <v>904</v>
      </c>
      <c r="AA18" s="3" t="s">
        <v>905</v>
      </c>
      <c r="AB18" s="3" t="s">
        <v>906</v>
      </c>
      <c r="AC18" s="3" t="s">
        <v>907</v>
      </c>
      <c r="AD18" s="3">
        <v>6</v>
      </c>
      <c r="AE18" s="3" t="s">
        <v>792</v>
      </c>
      <c r="AF18" s="3" t="s">
        <v>793</v>
      </c>
      <c r="AG18" s="3" t="s">
        <v>794</v>
      </c>
      <c r="AH18" s="3" t="s">
        <v>795</v>
      </c>
      <c r="AI18" s="3" t="s">
        <v>834</v>
      </c>
      <c r="AJ18" s="3" t="s">
        <v>831</v>
      </c>
      <c r="AK18" s="3" t="s">
        <v>832</v>
      </c>
      <c r="AL18" s="3" t="s">
        <v>833</v>
      </c>
      <c r="AM18" s="3" t="s">
        <v>15</v>
      </c>
      <c r="AN18" s="3" t="s">
        <v>16</v>
      </c>
      <c r="AO18" s="3" t="s">
        <v>17</v>
      </c>
      <c r="AP18" s="3" t="s">
        <v>18</v>
      </c>
      <c r="AQ18" s="3" t="s">
        <v>19</v>
      </c>
      <c r="AR18" s="3" t="s">
        <v>20</v>
      </c>
      <c r="AS18" s="3" t="s">
        <v>21</v>
      </c>
      <c r="AT18" s="3" t="s">
        <v>22</v>
      </c>
      <c r="AU18" s="3" t="s">
        <v>23</v>
      </c>
      <c r="AV18" s="3" t="s">
        <v>24</v>
      </c>
      <c r="AW18" s="3" t="s">
        <v>25</v>
      </c>
      <c r="AX18" s="3" t="s">
        <v>26</v>
      </c>
      <c r="AY18" s="3" t="s">
        <v>27</v>
      </c>
      <c r="AZ18" s="3" t="s">
        <v>28</v>
      </c>
      <c r="BA18" s="3" t="s">
        <v>29</v>
      </c>
      <c r="BB18" s="3" t="s">
        <v>30</v>
      </c>
      <c r="BC18" s="3" t="s">
        <v>31</v>
      </c>
      <c r="BD18" s="19"/>
    </row>
    <row r="19" spans="1:56" ht="12">
      <c r="A19" s="123" t="s">
        <v>35</v>
      </c>
      <c r="B19" s="124" t="s">
        <v>757</v>
      </c>
      <c r="C19" s="125" t="s">
        <v>40</v>
      </c>
      <c r="D19" s="177">
        <f>D20+D33</f>
        <v>72.07300000000001</v>
      </c>
      <c r="E19" s="177">
        <f aca="true" t="shared" si="0" ref="E19:BC19">E20+E33</f>
        <v>0</v>
      </c>
      <c r="F19" s="177">
        <f t="shared" si="0"/>
        <v>0</v>
      </c>
      <c r="G19" s="177">
        <f t="shared" si="0"/>
        <v>0</v>
      </c>
      <c r="H19" s="177">
        <f t="shared" si="0"/>
        <v>50.44572</v>
      </c>
      <c r="I19" s="177">
        <f t="shared" si="0"/>
        <v>0</v>
      </c>
      <c r="J19" s="177">
        <f t="shared" si="0"/>
        <v>2.9290000000000003</v>
      </c>
      <c r="K19" s="177">
        <f t="shared" si="0"/>
        <v>0</v>
      </c>
      <c r="L19" s="177">
        <f t="shared" si="0"/>
        <v>0</v>
      </c>
      <c r="M19" s="177">
        <f t="shared" si="0"/>
        <v>2.9290000000000003</v>
      </c>
      <c r="N19" s="177">
        <f t="shared" si="0"/>
        <v>0</v>
      </c>
      <c r="O19" s="177">
        <f t="shared" si="0"/>
        <v>4.06412</v>
      </c>
      <c r="P19" s="177">
        <f t="shared" si="0"/>
        <v>0</v>
      </c>
      <c r="Q19" s="177">
        <f t="shared" si="0"/>
        <v>0</v>
      </c>
      <c r="R19" s="177">
        <f t="shared" si="0"/>
        <v>4.06412</v>
      </c>
      <c r="S19" s="177">
        <f t="shared" si="0"/>
        <v>0</v>
      </c>
      <c r="T19" s="177">
        <f t="shared" si="0"/>
        <v>43.4526</v>
      </c>
      <c r="U19" s="177">
        <f t="shared" si="0"/>
        <v>0</v>
      </c>
      <c r="V19" s="177">
        <f t="shared" si="0"/>
        <v>0</v>
      </c>
      <c r="W19" s="177">
        <f t="shared" si="0"/>
        <v>43.4526</v>
      </c>
      <c r="X19" s="177">
        <f t="shared" si="0"/>
        <v>0</v>
      </c>
      <c r="Y19" s="177">
        <f t="shared" si="0"/>
        <v>0</v>
      </c>
      <c r="Z19" s="177">
        <f t="shared" si="0"/>
        <v>0</v>
      </c>
      <c r="AA19" s="177">
        <f t="shared" si="0"/>
        <v>0</v>
      </c>
      <c r="AB19" s="177">
        <f t="shared" si="0"/>
        <v>0</v>
      </c>
      <c r="AC19" s="177">
        <f t="shared" si="0"/>
        <v>0</v>
      </c>
      <c r="AD19" s="177">
        <f t="shared" si="0"/>
        <v>72.07300000000001</v>
      </c>
      <c r="AE19" s="177">
        <f t="shared" si="0"/>
        <v>42.0381</v>
      </c>
      <c r="AF19" s="177">
        <f t="shared" si="0"/>
        <v>0</v>
      </c>
      <c r="AG19" s="177">
        <f t="shared" si="0"/>
        <v>0</v>
      </c>
      <c r="AH19" s="177">
        <f t="shared" si="0"/>
        <v>42.0381</v>
      </c>
      <c r="AI19" s="177">
        <f t="shared" si="0"/>
        <v>0</v>
      </c>
      <c r="AJ19" s="177">
        <f t="shared" si="0"/>
        <v>2.440833333333334</v>
      </c>
      <c r="AK19" s="177">
        <f t="shared" si="0"/>
        <v>0</v>
      </c>
      <c r="AL19" s="177">
        <f t="shared" si="0"/>
        <v>0</v>
      </c>
      <c r="AM19" s="177">
        <f t="shared" si="0"/>
        <v>2.440833333333334</v>
      </c>
      <c r="AN19" s="177">
        <f t="shared" si="0"/>
        <v>0</v>
      </c>
      <c r="AO19" s="177">
        <f t="shared" si="0"/>
        <v>3.386766666666667</v>
      </c>
      <c r="AP19" s="177">
        <f t="shared" si="0"/>
        <v>0</v>
      </c>
      <c r="AQ19" s="177">
        <f t="shared" si="0"/>
        <v>0</v>
      </c>
      <c r="AR19" s="177">
        <f t="shared" si="0"/>
        <v>3.386766666666667</v>
      </c>
      <c r="AS19" s="177">
        <f t="shared" si="0"/>
        <v>0</v>
      </c>
      <c r="AT19" s="177">
        <f t="shared" si="0"/>
        <v>36.2105</v>
      </c>
      <c r="AU19" s="177">
        <f t="shared" si="0"/>
        <v>0</v>
      </c>
      <c r="AV19" s="177">
        <f t="shared" si="0"/>
        <v>36.2105</v>
      </c>
      <c r="AW19" s="177">
        <f t="shared" si="0"/>
        <v>0</v>
      </c>
      <c r="AX19" s="177">
        <f t="shared" si="0"/>
        <v>0</v>
      </c>
      <c r="AY19" s="177">
        <f t="shared" si="0"/>
        <v>0</v>
      </c>
      <c r="AZ19" s="177">
        <f t="shared" si="0"/>
        <v>0</v>
      </c>
      <c r="BA19" s="177">
        <f t="shared" si="0"/>
        <v>0</v>
      </c>
      <c r="BB19" s="177">
        <f t="shared" si="0"/>
        <v>0</v>
      </c>
      <c r="BC19" s="177">
        <f t="shared" si="0"/>
        <v>0</v>
      </c>
      <c r="BD19" s="30"/>
    </row>
    <row r="20" spans="1:56" ht="25.5" outlineLevel="1">
      <c r="A20" s="116">
        <v>1.2</v>
      </c>
      <c r="B20" s="117" t="s">
        <v>732</v>
      </c>
      <c r="C20" s="126" t="s">
        <v>40</v>
      </c>
      <c r="D20" s="180">
        <f>D21+D25+D29</f>
        <v>72.07300000000001</v>
      </c>
      <c r="E20" s="180">
        <f aca="true" t="shared" si="1" ref="E20:BC20">E21+E25+E29</f>
        <v>0</v>
      </c>
      <c r="F20" s="180">
        <f t="shared" si="1"/>
        <v>0</v>
      </c>
      <c r="G20" s="180">
        <f t="shared" si="1"/>
        <v>0</v>
      </c>
      <c r="H20" s="180">
        <f t="shared" si="1"/>
        <v>50.44572</v>
      </c>
      <c r="I20" s="180">
        <f t="shared" si="1"/>
        <v>0</v>
      </c>
      <c r="J20" s="180">
        <f t="shared" si="1"/>
        <v>2.9290000000000003</v>
      </c>
      <c r="K20" s="180">
        <f t="shared" si="1"/>
        <v>0</v>
      </c>
      <c r="L20" s="180">
        <f t="shared" si="1"/>
        <v>0</v>
      </c>
      <c r="M20" s="180">
        <f t="shared" si="1"/>
        <v>2.9290000000000003</v>
      </c>
      <c r="N20" s="180">
        <f t="shared" si="1"/>
        <v>0</v>
      </c>
      <c r="O20" s="180">
        <f t="shared" si="1"/>
        <v>4.06412</v>
      </c>
      <c r="P20" s="180">
        <f t="shared" si="1"/>
        <v>0</v>
      </c>
      <c r="Q20" s="180">
        <f t="shared" si="1"/>
        <v>0</v>
      </c>
      <c r="R20" s="180">
        <f t="shared" si="1"/>
        <v>4.06412</v>
      </c>
      <c r="S20" s="180">
        <f t="shared" si="1"/>
        <v>0</v>
      </c>
      <c r="T20" s="180">
        <f t="shared" si="1"/>
        <v>43.4526</v>
      </c>
      <c r="U20" s="180">
        <f t="shared" si="1"/>
        <v>0</v>
      </c>
      <c r="V20" s="180">
        <f t="shared" si="1"/>
        <v>0</v>
      </c>
      <c r="W20" s="180">
        <f t="shared" si="1"/>
        <v>43.4526</v>
      </c>
      <c r="X20" s="180">
        <f t="shared" si="1"/>
        <v>0</v>
      </c>
      <c r="Y20" s="180">
        <f t="shared" si="1"/>
        <v>0</v>
      </c>
      <c r="Z20" s="180">
        <f t="shared" si="1"/>
        <v>0</v>
      </c>
      <c r="AA20" s="180">
        <f t="shared" si="1"/>
        <v>0</v>
      </c>
      <c r="AB20" s="180">
        <f t="shared" si="1"/>
        <v>0</v>
      </c>
      <c r="AC20" s="180">
        <f t="shared" si="1"/>
        <v>0</v>
      </c>
      <c r="AD20" s="180">
        <f t="shared" si="1"/>
        <v>72.07300000000001</v>
      </c>
      <c r="AE20" s="180">
        <f t="shared" si="1"/>
        <v>42.0381</v>
      </c>
      <c r="AF20" s="180">
        <f t="shared" si="1"/>
        <v>0</v>
      </c>
      <c r="AG20" s="180">
        <f t="shared" si="1"/>
        <v>0</v>
      </c>
      <c r="AH20" s="180">
        <f t="shared" si="1"/>
        <v>42.0381</v>
      </c>
      <c r="AI20" s="180">
        <f t="shared" si="1"/>
        <v>0</v>
      </c>
      <c r="AJ20" s="180">
        <f t="shared" si="1"/>
        <v>2.440833333333334</v>
      </c>
      <c r="AK20" s="180">
        <f t="shared" si="1"/>
        <v>0</v>
      </c>
      <c r="AL20" s="180">
        <f t="shared" si="1"/>
        <v>0</v>
      </c>
      <c r="AM20" s="180">
        <f t="shared" si="1"/>
        <v>2.440833333333334</v>
      </c>
      <c r="AN20" s="180">
        <f t="shared" si="1"/>
        <v>0</v>
      </c>
      <c r="AO20" s="180">
        <f t="shared" si="1"/>
        <v>3.386766666666667</v>
      </c>
      <c r="AP20" s="180">
        <f t="shared" si="1"/>
        <v>0</v>
      </c>
      <c r="AQ20" s="180">
        <f t="shared" si="1"/>
        <v>0</v>
      </c>
      <c r="AR20" s="180">
        <f t="shared" si="1"/>
        <v>3.386766666666667</v>
      </c>
      <c r="AS20" s="180">
        <f t="shared" si="1"/>
        <v>0</v>
      </c>
      <c r="AT20" s="180">
        <f t="shared" si="1"/>
        <v>36.2105</v>
      </c>
      <c r="AU20" s="180">
        <f t="shared" si="1"/>
        <v>0</v>
      </c>
      <c r="AV20" s="180">
        <f t="shared" si="1"/>
        <v>36.2105</v>
      </c>
      <c r="AW20" s="180">
        <f t="shared" si="1"/>
        <v>0</v>
      </c>
      <c r="AX20" s="180">
        <f t="shared" si="1"/>
        <v>0</v>
      </c>
      <c r="AY20" s="180">
        <f t="shared" si="1"/>
        <v>0</v>
      </c>
      <c r="AZ20" s="180">
        <f t="shared" si="1"/>
        <v>0</v>
      </c>
      <c r="BA20" s="180">
        <f t="shared" si="1"/>
        <v>0</v>
      </c>
      <c r="BB20" s="180">
        <f t="shared" si="1"/>
        <v>0</v>
      </c>
      <c r="BC20" s="180">
        <f t="shared" si="1"/>
        <v>0</v>
      </c>
      <c r="BD20" s="31"/>
    </row>
    <row r="21" spans="1:56" ht="38.25">
      <c r="A21" s="118" t="s">
        <v>842</v>
      </c>
      <c r="B21" s="119" t="s">
        <v>733</v>
      </c>
      <c r="C21" s="127" t="s">
        <v>40</v>
      </c>
      <c r="D21" s="179">
        <f>D22</f>
        <v>52.402</v>
      </c>
      <c r="E21" s="179">
        <f aca="true" t="shared" si="2" ref="E21:BC21">E22</f>
        <v>0</v>
      </c>
      <c r="F21" s="179">
        <f t="shared" si="2"/>
        <v>0</v>
      </c>
      <c r="G21" s="179">
        <f t="shared" si="2"/>
        <v>0</v>
      </c>
      <c r="H21" s="179">
        <f t="shared" si="2"/>
        <v>41.551</v>
      </c>
      <c r="I21" s="179">
        <f t="shared" si="2"/>
        <v>0</v>
      </c>
      <c r="J21" s="179">
        <f t="shared" si="2"/>
        <v>1.092</v>
      </c>
      <c r="K21" s="179">
        <f t="shared" si="2"/>
        <v>0</v>
      </c>
      <c r="L21" s="179">
        <f t="shared" si="2"/>
        <v>0</v>
      </c>
      <c r="M21" s="179">
        <f t="shared" si="2"/>
        <v>1.092</v>
      </c>
      <c r="N21" s="179">
        <f t="shared" si="2"/>
        <v>0</v>
      </c>
      <c r="O21" s="179">
        <f t="shared" si="2"/>
        <v>1.381</v>
      </c>
      <c r="P21" s="179">
        <f t="shared" si="2"/>
        <v>0</v>
      </c>
      <c r="Q21" s="179">
        <f t="shared" si="2"/>
        <v>0</v>
      </c>
      <c r="R21" s="179">
        <f t="shared" si="2"/>
        <v>1.381</v>
      </c>
      <c r="S21" s="179">
        <f t="shared" si="2"/>
        <v>0</v>
      </c>
      <c r="T21" s="179">
        <f t="shared" si="2"/>
        <v>39.077999999999996</v>
      </c>
      <c r="U21" s="179">
        <f t="shared" si="2"/>
        <v>0</v>
      </c>
      <c r="V21" s="179">
        <f t="shared" si="2"/>
        <v>0</v>
      </c>
      <c r="W21" s="179">
        <f t="shared" si="2"/>
        <v>39.077999999999996</v>
      </c>
      <c r="X21" s="179">
        <f t="shared" si="2"/>
        <v>0</v>
      </c>
      <c r="Y21" s="179">
        <f t="shared" si="2"/>
        <v>0</v>
      </c>
      <c r="Z21" s="179">
        <f t="shared" si="2"/>
        <v>0</v>
      </c>
      <c r="AA21" s="179">
        <f t="shared" si="2"/>
        <v>0</v>
      </c>
      <c r="AB21" s="179">
        <f t="shared" si="2"/>
        <v>0</v>
      </c>
      <c r="AC21" s="179">
        <f t="shared" si="2"/>
        <v>0</v>
      </c>
      <c r="AD21" s="179">
        <f t="shared" si="2"/>
        <v>52.402</v>
      </c>
      <c r="AE21" s="179">
        <f t="shared" si="2"/>
        <v>34.62583333333333</v>
      </c>
      <c r="AF21" s="179">
        <f t="shared" si="2"/>
        <v>0</v>
      </c>
      <c r="AG21" s="179">
        <f t="shared" si="2"/>
        <v>0</v>
      </c>
      <c r="AH21" s="179">
        <f t="shared" si="2"/>
        <v>34.62583333333333</v>
      </c>
      <c r="AI21" s="179">
        <f t="shared" si="2"/>
        <v>0</v>
      </c>
      <c r="AJ21" s="179">
        <f t="shared" si="2"/>
        <v>0.9100000000000001</v>
      </c>
      <c r="AK21" s="179">
        <f t="shared" si="2"/>
        <v>0</v>
      </c>
      <c r="AL21" s="179">
        <f t="shared" si="2"/>
        <v>0</v>
      </c>
      <c r="AM21" s="179">
        <f t="shared" si="2"/>
        <v>0.9100000000000001</v>
      </c>
      <c r="AN21" s="179">
        <f t="shared" si="2"/>
        <v>0</v>
      </c>
      <c r="AO21" s="179">
        <f t="shared" si="2"/>
        <v>1.1508333333333334</v>
      </c>
      <c r="AP21" s="179">
        <f t="shared" si="2"/>
        <v>0</v>
      </c>
      <c r="AQ21" s="179">
        <f t="shared" si="2"/>
        <v>0</v>
      </c>
      <c r="AR21" s="179">
        <f t="shared" si="2"/>
        <v>1.1508333333333334</v>
      </c>
      <c r="AS21" s="179">
        <f t="shared" si="2"/>
        <v>0</v>
      </c>
      <c r="AT21" s="179">
        <f t="shared" si="2"/>
        <v>32.565</v>
      </c>
      <c r="AU21" s="179">
        <f t="shared" si="2"/>
        <v>0</v>
      </c>
      <c r="AV21" s="179">
        <f t="shared" si="2"/>
        <v>32.565</v>
      </c>
      <c r="AW21" s="179">
        <f t="shared" si="2"/>
        <v>0</v>
      </c>
      <c r="AX21" s="179">
        <f t="shared" si="2"/>
        <v>0</v>
      </c>
      <c r="AY21" s="179">
        <f t="shared" si="2"/>
        <v>0</v>
      </c>
      <c r="AZ21" s="179">
        <f t="shared" si="2"/>
        <v>0</v>
      </c>
      <c r="BA21" s="179">
        <f t="shared" si="2"/>
        <v>0</v>
      </c>
      <c r="BB21" s="179">
        <f t="shared" si="2"/>
        <v>0</v>
      </c>
      <c r="BC21" s="179">
        <f t="shared" si="2"/>
        <v>0</v>
      </c>
      <c r="BD21" s="30"/>
    </row>
    <row r="22" spans="1:56" ht="25.5" outlineLevel="1">
      <c r="A22" s="134" t="s">
        <v>843</v>
      </c>
      <c r="B22" s="132" t="s">
        <v>36</v>
      </c>
      <c r="C22" s="133" t="s">
        <v>40</v>
      </c>
      <c r="D22" s="183">
        <f>D23+D24</f>
        <v>52.402</v>
      </c>
      <c r="E22" s="183">
        <f aca="true" t="shared" si="3" ref="E22:BC22">E23+E24</f>
        <v>0</v>
      </c>
      <c r="F22" s="183">
        <f t="shared" si="3"/>
        <v>0</v>
      </c>
      <c r="G22" s="183">
        <f t="shared" si="3"/>
        <v>0</v>
      </c>
      <c r="H22" s="183">
        <f t="shared" si="3"/>
        <v>41.551</v>
      </c>
      <c r="I22" s="183">
        <f t="shared" si="3"/>
        <v>0</v>
      </c>
      <c r="J22" s="183">
        <f t="shared" si="3"/>
        <v>1.092</v>
      </c>
      <c r="K22" s="183">
        <f t="shared" si="3"/>
        <v>0</v>
      </c>
      <c r="L22" s="183">
        <f t="shared" si="3"/>
        <v>0</v>
      </c>
      <c r="M22" s="183">
        <f t="shared" si="3"/>
        <v>1.092</v>
      </c>
      <c r="N22" s="183">
        <f t="shared" si="3"/>
        <v>0</v>
      </c>
      <c r="O22" s="183">
        <f t="shared" si="3"/>
        <v>1.381</v>
      </c>
      <c r="P22" s="183">
        <f t="shared" si="3"/>
        <v>0</v>
      </c>
      <c r="Q22" s="183">
        <f t="shared" si="3"/>
        <v>0</v>
      </c>
      <c r="R22" s="183">
        <f t="shared" si="3"/>
        <v>1.381</v>
      </c>
      <c r="S22" s="183">
        <f t="shared" si="3"/>
        <v>0</v>
      </c>
      <c r="T22" s="183">
        <f t="shared" si="3"/>
        <v>39.077999999999996</v>
      </c>
      <c r="U22" s="183">
        <f t="shared" si="3"/>
        <v>0</v>
      </c>
      <c r="V22" s="183">
        <f t="shared" si="3"/>
        <v>0</v>
      </c>
      <c r="W22" s="183">
        <f t="shared" si="3"/>
        <v>39.077999999999996</v>
      </c>
      <c r="X22" s="183">
        <f t="shared" si="3"/>
        <v>0</v>
      </c>
      <c r="Y22" s="183">
        <f t="shared" si="3"/>
        <v>0</v>
      </c>
      <c r="Z22" s="183">
        <f t="shared" si="3"/>
        <v>0</v>
      </c>
      <c r="AA22" s="183">
        <f t="shared" si="3"/>
        <v>0</v>
      </c>
      <c r="AB22" s="183">
        <f t="shared" si="3"/>
        <v>0</v>
      </c>
      <c r="AC22" s="183">
        <f t="shared" si="3"/>
        <v>0</v>
      </c>
      <c r="AD22" s="183">
        <f t="shared" si="3"/>
        <v>52.402</v>
      </c>
      <c r="AE22" s="183">
        <f t="shared" si="3"/>
        <v>34.62583333333333</v>
      </c>
      <c r="AF22" s="183">
        <f t="shared" si="3"/>
        <v>0</v>
      </c>
      <c r="AG22" s="183">
        <f t="shared" si="3"/>
        <v>0</v>
      </c>
      <c r="AH22" s="183">
        <f t="shared" si="3"/>
        <v>34.62583333333333</v>
      </c>
      <c r="AI22" s="183">
        <f t="shared" si="3"/>
        <v>0</v>
      </c>
      <c r="AJ22" s="183">
        <f t="shared" si="3"/>
        <v>0.9100000000000001</v>
      </c>
      <c r="AK22" s="183">
        <f t="shared" si="3"/>
        <v>0</v>
      </c>
      <c r="AL22" s="183">
        <f t="shared" si="3"/>
        <v>0</v>
      </c>
      <c r="AM22" s="183">
        <f t="shared" si="3"/>
        <v>0.9100000000000001</v>
      </c>
      <c r="AN22" s="183">
        <f t="shared" si="3"/>
        <v>0</v>
      </c>
      <c r="AO22" s="183">
        <f t="shared" si="3"/>
        <v>1.1508333333333334</v>
      </c>
      <c r="AP22" s="183">
        <f t="shared" si="3"/>
        <v>0</v>
      </c>
      <c r="AQ22" s="183">
        <f t="shared" si="3"/>
        <v>0</v>
      </c>
      <c r="AR22" s="183">
        <f t="shared" si="3"/>
        <v>1.1508333333333334</v>
      </c>
      <c r="AS22" s="183">
        <f t="shared" si="3"/>
        <v>0</v>
      </c>
      <c r="AT22" s="183">
        <f t="shared" si="3"/>
        <v>32.565</v>
      </c>
      <c r="AU22" s="183">
        <f t="shared" si="3"/>
        <v>0</v>
      </c>
      <c r="AV22" s="183">
        <f t="shared" si="3"/>
        <v>32.565</v>
      </c>
      <c r="AW22" s="183">
        <f t="shared" si="3"/>
        <v>0</v>
      </c>
      <c r="AX22" s="183">
        <f t="shared" si="3"/>
        <v>0</v>
      </c>
      <c r="AY22" s="183">
        <f t="shared" si="3"/>
        <v>0</v>
      </c>
      <c r="AZ22" s="183">
        <f t="shared" si="3"/>
        <v>0</v>
      </c>
      <c r="BA22" s="183">
        <f t="shared" si="3"/>
        <v>0</v>
      </c>
      <c r="BB22" s="183">
        <f t="shared" si="3"/>
        <v>0</v>
      </c>
      <c r="BC22" s="183">
        <f t="shared" si="3"/>
        <v>0</v>
      </c>
      <c r="BD22" s="30"/>
    </row>
    <row r="23" spans="1:56" ht="12.75">
      <c r="A23" s="120" t="s">
        <v>843</v>
      </c>
      <c r="B23" s="121" t="s">
        <v>734</v>
      </c>
      <c r="C23" s="128" t="s">
        <v>40</v>
      </c>
      <c r="D23" s="175">
        <f>'10'!G22</f>
        <v>46.84</v>
      </c>
      <c r="E23" s="175">
        <v>0</v>
      </c>
      <c r="F23" s="175">
        <v>0</v>
      </c>
      <c r="G23" s="175">
        <v>0</v>
      </c>
      <c r="H23" s="175">
        <f>M23+R23+W23+AB23</f>
        <v>41.377</v>
      </c>
      <c r="I23" s="175">
        <v>0</v>
      </c>
      <c r="J23" s="175">
        <f>'10'!J22</f>
        <v>1.092</v>
      </c>
      <c r="K23" s="175">
        <v>0</v>
      </c>
      <c r="L23" s="175">
        <v>0</v>
      </c>
      <c r="M23" s="175">
        <f>J23</f>
        <v>1.092</v>
      </c>
      <c r="N23" s="175">
        <v>0</v>
      </c>
      <c r="O23" s="175">
        <f>'10'!L22</f>
        <v>1.367</v>
      </c>
      <c r="P23" s="175">
        <v>0</v>
      </c>
      <c r="Q23" s="175">
        <v>0</v>
      </c>
      <c r="R23" s="175">
        <f>O23</f>
        <v>1.367</v>
      </c>
      <c r="S23" s="175">
        <v>0</v>
      </c>
      <c r="T23" s="175">
        <f>'10'!N22</f>
        <v>38.918</v>
      </c>
      <c r="U23" s="175">
        <v>0</v>
      </c>
      <c r="V23" s="175">
        <v>0</v>
      </c>
      <c r="W23" s="175">
        <f>T23</f>
        <v>38.918</v>
      </c>
      <c r="X23" s="175">
        <v>0</v>
      </c>
      <c r="Y23" s="175">
        <f>'10'!P22</f>
        <v>0</v>
      </c>
      <c r="Z23" s="175">
        <v>0</v>
      </c>
      <c r="AA23" s="175">
        <v>0</v>
      </c>
      <c r="AB23" s="175">
        <f>Y23</f>
        <v>0</v>
      </c>
      <c r="AC23" s="175">
        <v>0</v>
      </c>
      <c r="AD23" s="175">
        <f>D23</f>
        <v>46.84</v>
      </c>
      <c r="AE23" s="175">
        <f>'12'!I22</f>
        <v>34.48083333333333</v>
      </c>
      <c r="AF23" s="175">
        <v>0</v>
      </c>
      <c r="AG23" s="175">
        <v>0</v>
      </c>
      <c r="AH23" s="175">
        <f>AE23</f>
        <v>34.48083333333333</v>
      </c>
      <c r="AI23" s="175">
        <v>0</v>
      </c>
      <c r="AJ23" s="175">
        <f>'12'!K22</f>
        <v>0.9100000000000001</v>
      </c>
      <c r="AK23" s="175">
        <v>0</v>
      </c>
      <c r="AL23" s="175">
        <v>0</v>
      </c>
      <c r="AM23" s="175">
        <f>AJ23</f>
        <v>0.9100000000000001</v>
      </c>
      <c r="AN23" s="175">
        <v>0</v>
      </c>
      <c r="AO23" s="175">
        <f>'12'!M22</f>
        <v>1.1391666666666667</v>
      </c>
      <c r="AP23" s="175">
        <v>0</v>
      </c>
      <c r="AQ23" s="175">
        <v>0</v>
      </c>
      <c r="AR23" s="175">
        <f>AO23</f>
        <v>1.1391666666666667</v>
      </c>
      <c r="AS23" s="175">
        <v>0</v>
      </c>
      <c r="AT23" s="175">
        <f>'12'!O22</f>
        <v>32.431666666666665</v>
      </c>
      <c r="AU23" s="175">
        <v>0</v>
      </c>
      <c r="AV23" s="175">
        <f>AT23</f>
        <v>32.431666666666665</v>
      </c>
      <c r="AW23" s="175">
        <v>0</v>
      </c>
      <c r="AX23" s="175">
        <v>0</v>
      </c>
      <c r="AY23" s="175">
        <v>0</v>
      </c>
      <c r="AZ23" s="175">
        <v>0</v>
      </c>
      <c r="BA23" s="175">
        <v>0</v>
      </c>
      <c r="BB23" s="175">
        <v>0</v>
      </c>
      <c r="BC23" s="175">
        <v>0</v>
      </c>
      <c r="BD23" s="30"/>
    </row>
    <row r="24" spans="1:56" ht="12.75" outlineLevel="1">
      <c r="A24" s="120" t="s">
        <v>843</v>
      </c>
      <c r="B24" s="121" t="s">
        <v>735</v>
      </c>
      <c r="C24" s="128" t="s">
        <v>40</v>
      </c>
      <c r="D24" s="175">
        <f>'10'!G23</f>
        <v>5.562</v>
      </c>
      <c r="E24" s="175">
        <v>0</v>
      </c>
      <c r="F24" s="175">
        <v>0</v>
      </c>
      <c r="G24" s="175">
        <v>0</v>
      </c>
      <c r="H24" s="175">
        <f>M24+R24+W24+AB24</f>
        <v>0.17400000000000002</v>
      </c>
      <c r="I24" s="175">
        <v>0</v>
      </c>
      <c r="J24" s="175">
        <f>'10'!J23</f>
        <v>0</v>
      </c>
      <c r="K24" s="175">
        <v>0</v>
      </c>
      <c r="L24" s="175">
        <v>0</v>
      </c>
      <c r="M24" s="175">
        <f>J24</f>
        <v>0</v>
      </c>
      <c r="N24" s="175">
        <v>0</v>
      </c>
      <c r="O24" s="175">
        <f>'10'!L23</f>
        <v>0.014</v>
      </c>
      <c r="P24" s="175">
        <v>0</v>
      </c>
      <c r="Q24" s="175">
        <v>0</v>
      </c>
      <c r="R24" s="175">
        <f>O24</f>
        <v>0.014</v>
      </c>
      <c r="S24" s="175">
        <v>0</v>
      </c>
      <c r="T24" s="175">
        <f>'10'!N23</f>
        <v>0.16</v>
      </c>
      <c r="U24" s="175">
        <v>0</v>
      </c>
      <c r="V24" s="175">
        <v>0</v>
      </c>
      <c r="W24" s="175">
        <f>T24</f>
        <v>0.16</v>
      </c>
      <c r="X24" s="175">
        <v>0</v>
      </c>
      <c r="Y24" s="175">
        <f>'10'!P23</f>
        <v>0</v>
      </c>
      <c r="Z24" s="175">
        <v>0</v>
      </c>
      <c r="AA24" s="175">
        <v>0</v>
      </c>
      <c r="AB24" s="175">
        <f>Y24</f>
        <v>0</v>
      </c>
      <c r="AC24" s="175">
        <v>0</v>
      </c>
      <c r="AD24" s="175">
        <f>D24</f>
        <v>5.562</v>
      </c>
      <c r="AE24" s="175">
        <f>'12'!I23</f>
        <v>0.145</v>
      </c>
      <c r="AF24" s="175">
        <v>0</v>
      </c>
      <c r="AG24" s="175">
        <v>0</v>
      </c>
      <c r="AH24" s="175">
        <f>AE24</f>
        <v>0.145</v>
      </c>
      <c r="AI24" s="175">
        <v>0</v>
      </c>
      <c r="AJ24" s="175">
        <f>'12'!K23</f>
        <v>0</v>
      </c>
      <c r="AK24" s="175">
        <v>0</v>
      </c>
      <c r="AL24" s="175">
        <v>0</v>
      </c>
      <c r="AM24" s="175">
        <f>AJ24</f>
        <v>0</v>
      </c>
      <c r="AN24" s="175">
        <v>0</v>
      </c>
      <c r="AO24" s="175">
        <f>'12'!M23</f>
        <v>0.011666666666666667</v>
      </c>
      <c r="AP24" s="175">
        <v>0</v>
      </c>
      <c r="AQ24" s="175">
        <v>0</v>
      </c>
      <c r="AR24" s="175">
        <f>AO24</f>
        <v>0.011666666666666667</v>
      </c>
      <c r="AS24" s="175">
        <v>0</v>
      </c>
      <c r="AT24" s="175">
        <f>'12'!O23</f>
        <v>0.13333333333333333</v>
      </c>
      <c r="AU24" s="175">
        <v>0</v>
      </c>
      <c r="AV24" s="175">
        <f>AT24</f>
        <v>0.13333333333333333</v>
      </c>
      <c r="AW24" s="175">
        <v>0</v>
      </c>
      <c r="AX24" s="175">
        <v>0</v>
      </c>
      <c r="AY24" s="175">
        <v>0</v>
      </c>
      <c r="AZ24" s="175">
        <v>0</v>
      </c>
      <c r="BA24" s="175">
        <v>0</v>
      </c>
      <c r="BB24" s="175">
        <v>0</v>
      </c>
      <c r="BC24" s="175">
        <v>0</v>
      </c>
      <c r="BD24" s="30"/>
    </row>
    <row r="25" spans="1:56" ht="25.5">
      <c r="A25" s="118" t="s">
        <v>845</v>
      </c>
      <c r="B25" s="119" t="s">
        <v>37</v>
      </c>
      <c r="C25" s="127" t="s">
        <v>40</v>
      </c>
      <c r="D25" s="178">
        <f>D26</f>
        <v>10.304</v>
      </c>
      <c r="E25" s="178">
        <f aca="true" t="shared" si="4" ref="E25:BC25">E26</f>
        <v>0</v>
      </c>
      <c r="F25" s="178">
        <f t="shared" si="4"/>
        <v>0</v>
      </c>
      <c r="G25" s="178">
        <f t="shared" si="4"/>
        <v>0</v>
      </c>
      <c r="H25" s="178">
        <f t="shared" si="4"/>
        <v>3.0572000000000004</v>
      </c>
      <c r="I25" s="178">
        <f t="shared" si="4"/>
        <v>0</v>
      </c>
      <c r="J25" s="178">
        <f t="shared" si="4"/>
        <v>1.037</v>
      </c>
      <c r="K25" s="178">
        <f t="shared" si="4"/>
        <v>0</v>
      </c>
      <c r="L25" s="178">
        <f t="shared" si="4"/>
        <v>0</v>
      </c>
      <c r="M25" s="178">
        <f t="shared" si="4"/>
        <v>1.037</v>
      </c>
      <c r="N25" s="178">
        <f t="shared" si="4"/>
        <v>0</v>
      </c>
      <c r="O25" s="178">
        <f t="shared" si="4"/>
        <v>0.7366</v>
      </c>
      <c r="P25" s="178">
        <f t="shared" si="4"/>
        <v>0</v>
      </c>
      <c r="Q25" s="178">
        <f t="shared" si="4"/>
        <v>0</v>
      </c>
      <c r="R25" s="178">
        <f t="shared" si="4"/>
        <v>0.7366</v>
      </c>
      <c r="S25" s="178">
        <f t="shared" si="4"/>
        <v>0</v>
      </c>
      <c r="T25" s="178">
        <f t="shared" si="4"/>
        <v>1.2836</v>
      </c>
      <c r="U25" s="178">
        <f t="shared" si="4"/>
        <v>0</v>
      </c>
      <c r="V25" s="178">
        <f t="shared" si="4"/>
        <v>0</v>
      </c>
      <c r="W25" s="178">
        <f t="shared" si="4"/>
        <v>1.2836</v>
      </c>
      <c r="X25" s="178">
        <f t="shared" si="4"/>
        <v>0</v>
      </c>
      <c r="Y25" s="178">
        <f t="shared" si="4"/>
        <v>0</v>
      </c>
      <c r="Z25" s="178">
        <f t="shared" si="4"/>
        <v>0</v>
      </c>
      <c r="AA25" s="178">
        <f t="shared" si="4"/>
        <v>0</v>
      </c>
      <c r="AB25" s="178">
        <f t="shared" si="4"/>
        <v>0</v>
      </c>
      <c r="AC25" s="178">
        <f t="shared" si="4"/>
        <v>0</v>
      </c>
      <c r="AD25" s="178">
        <f t="shared" si="4"/>
        <v>10.304</v>
      </c>
      <c r="AE25" s="178">
        <f t="shared" si="4"/>
        <v>2.5476666666666663</v>
      </c>
      <c r="AF25" s="178">
        <f t="shared" si="4"/>
        <v>0</v>
      </c>
      <c r="AG25" s="178">
        <f t="shared" si="4"/>
        <v>0</v>
      </c>
      <c r="AH25" s="178">
        <f t="shared" si="4"/>
        <v>2.5476666666666663</v>
      </c>
      <c r="AI25" s="178">
        <f t="shared" si="4"/>
        <v>0</v>
      </c>
      <c r="AJ25" s="178">
        <f t="shared" si="4"/>
        <v>0.8641666666666666</v>
      </c>
      <c r="AK25" s="178">
        <f t="shared" si="4"/>
        <v>0</v>
      </c>
      <c r="AL25" s="178">
        <f t="shared" si="4"/>
        <v>0</v>
      </c>
      <c r="AM25" s="178">
        <f t="shared" si="4"/>
        <v>0.8641666666666666</v>
      </c>
      <c r="AN25" s="178">
        <f t="shared" si="4"/>
        <v>0</v>
      </c>
      <c r="AO25" s="178">
        <f t="shared" si="4"/>
        <v>0.6138333333333333</v>
      </c>
      <c r="AP25" s="178">
        <f t="shared" si="4"/>
        <v>0</v>
      </c>
      <c r="AQ25" s="178">
        <f t="shared" si="4"/>
        <v>0</v>
      </c>
      <c r="AR25" s="178">
        <f t="shared" si="4"/>
        <v>0.6138333333333333</v>
      </c>
      <c r="AS25" s="178">
        <f t="shared" si="4"/>
        <v>0</v>
      </c>
      <c r="AT25" s="178">
        <f t="shared" si="4"/>
        <v>1.0696666666666668</v>
      </c>
      <c r="AU25" s="178">
        <f t="shared" si="4"/>
        <v>0</v>
      </c>
      <c r="AV25" s="178">
        <f t="shared" si="4"/>
        <v>1.0696666666666668</v>
      </c>
      <c r="AW25" s="178">
        <f t="shared" si="4"/>
        <v>0</v>
      </c>
      <c r="AX25" s="178">
        <f t="shared" si="4"/>
        <v>0</v>
      </c>
      <c r="AY25" s="178">
        <f t="shared" si="4"/>
        <v>0</v>
      </c>
      <c r="AZ25" s="178">
        <f t="shared" si="4"/>
        <v>0</v>
      </c>
      <c r="BA25" s="178">
        <f t="shared" si="4"/>
        <v>0</v>
      </c>
      <c r="BB25" s="178">
        <f t="shared" si="4"/>
        <v>0</v>
      </c>
      <c r="BC25" s="178">
        <f t="shared" si="4"/>
        <v>0</v>
      </c>
      <c r="BD25" s="31"/>
    </row>
    <row r="26" spans="1:56" ht="12.75">
      <c r="A26" s="134" t="s">
        <v>38</v>
      </c>
      <c r="B26" s="132" t="s">
        <v>39</v>
      </c>
      <c r="C26" s="133" t="s">
        <v>40</v>
      </c>
      <c r="D26" s="183">
        <f>D27+D28</f>
        <v>10.304</v>
      </c>
      <c r="E26" s="183">
        <f aca="true" t="shared" si="5" ref="E26:BC26">E27+E28</f>
        <v>0</v>
      </c>
      <c r="F26" s="183">
        <f t="shared" si="5"/>
        <v>0</v>
      </c>
      <c r="G26" s="183">
        <f t="shared" si="5"/>
        <v>0</v>
      </c>
      <c r="H26" s="183">
        <f t="shared" si="5"/>
        <v>3.0572000000000004</v>
      </c>
      <c r="I26" s="183">
        <f t="shared" si="5"/>
        <v>0</v>
      </c>
      <c r="J26" s="183">
        <f t="shared" si="5"/>
        <v>1.037</v>
      </c>
      <c r="K26" s="183">
        <f t="shared" si="5"/>
        <v>0</v>
      </c>
      <c r="L26" s="183">
        <f t="shared" si="5"/>
        <v>0</v>
      </c>
      <c r="M26" s="183">
        <f t="shared" si="5"/>
        <v>1.037</v>
      </c>
      <c r="N26" s="183">
        <f t="shared" si="5"/>
        <v>0</v>
      </c>
      <c r="O26" s="183">
        <f t="shared" si="5"/>
        <v>0.7366</v>
      </c>
      <c r="P26" s="183">
        <f t="shared" si="5"/>
        <v>0</v>
      </c>
      <c r="Q26" s="183">
        <f t="shared" si="5"/>
        <v>0</v>
      </c>
      <c r="R26" s="183">
        <f t="shared" si="5"/>
        <v>0.7366</v>
      </c>
      <c r="S26" s="183">
        <f t="shared" si="5"/>
        <v>0</v>
      </c>
      <c r="T26" s="183">
        <f t="shared" si="5"/>
        <v>1.2836</v>
      </c>
      <c r="U26" s="183">
        <f t="shared" si="5"/>
        <v>0</v>
      </c>
      <c r="V26" s="183">
        <f t="shared" si="5"/>
        <v>0</v>
      </c>
      <c r="W26" s="183">
        <f t="shared" si="5"/>
        <v>1.2836</v>
      </c>
      <c r="X26" s="183">
        <f t="shared" si="5"/>
        <v>0</v>
      </c>
      <c r="Y26" s="183">
        <f t="shared" si="5"/>
        <v>0</v>
      </c>
      <c r="Z26" s="183">
        <f t="shared" si="5"/>
        <v>0</v>
      </c>
      <c r="AA26" s="183">
        <f t="shared" si="5"/>
        <v>0</v>
      </c>
      <c r="AB26" s="183">
        <f t="shared" si="5"/>
        <v>0</v>
      </c>
      <c r="AC26" s="183">
        <f t="shared" si="5"/>
        <v>0</v>
      </c>
      <c r="AD26" s="183">
        <f t="shared" si="5"/>
        <v>10.304</v>
      </c>
      <c r="AE26" s="183">
        <f t="shared" si="5"/>
        <v>2.5476666666666663</v>
      </c>
      <c r="AF26" s="183">
        <f t="shared" si="5"/>
        <v>0</v>
      </c>
      <c r="AG26" s="183">
        <f t="shared" si="5"/>
        <v>0</v>
      </c>
      <c r="AH26" s="183">
        <f t="shared" si="5"/>
        <v>2.5476666666666663</v>
      </c>
      <c r="AI26" s="183">
        <f t="shared" si="5"/>
        <v>0</v>
      </c>
      <c r="AJ26" s="183">
        <f t="shared" si="5"/>
        <v>0.8641666666666666</v>
      </c>
      <c r="AK26" s="183">
        <f t="shared" si="5"/>
        <v>0</v>
      </c>
      <c r="AL26" s="183">
        <f t="shared" si="5"/>
        <v>0</v>
      </c>
      <c r="AM26" s="183">
        <f t="shared" si="5"/>
        <v>0.8641666666666666</v>
      </c>
      <c r="AN26" s="183">
        <f t="shared" si="5"/>
        <v>0</v>
      </c>
      <c r="AO26" s="183">
        <f t="shared" si="5"/>
        <v>0.6138333333333333</v>
      </c>
      <c r="AP26" s="183">
        <f t="shared" si="5"/>
        <v>0</v>
      </c>
      <c r="AQ26" s="183">
        <f t="shared" si="5"/>
        <v>0</v>
      </c>
      <c r="AR26" s="183">
        <f t="shared" si="5"/>
        <v>0.6138333333333333</v>
      </c>
      <c r="AS26" s="183">
        <f t="shared" si="5"/>
        <v>0</v>
      </c>
      <c r="AT26" s="183">
        <f t="shared" si="5"/>
        <v>1.0696666666666668</v>
      </c>
      <c r="AU26" s="183">
        <f t="shared" si="5"/>
        <v>0</v>
      </c>
      <c r="AV26" s="183">
        <f t="shared" si="5"/>
        <v>1.0696666666666668</v>
      </c>
      <c r="AW26" s="183">
        <f t="shared" si="5"/>
        <v>0</v>
      </c>
      <c r="AX26" s="183">
        <f t="shared" si="5"/>
        <v>0</v>
      </c>
      <c r="AY26" s="183">
        <f t="shared" si="5"/>
        <v>0</v>
      </c>
      <c r="AZ26" s="183">
        <f t="shared" si="5"/>
        <v>0</v>
      </c>
      <c r="BA26" s="183">
        <f t="shared" si="5"/>
        <v>0</v>
      </c>
      <c r="BB26" s="183">
        <f t="shared" si="5"/>
        <v>0</v>
      </c>
      <c r="BC26" s="183">
        <f t="shared" si="5"/>
        <v>0</v>
      </c>
      <c r="BD26" s="30"/>
    </row>
    <row r="27" spans="1:56" ht="12.75" outlineLevel="1">
      <c r="A27" s="120" t="s">
        <v>38</v>
      </c>
      <c r="B27" s="121" t="s">
        <v>736</v>
      </c>
      <c r="C27" s="128" t="s">
        <v>40</v>
      </c>
      <c r="D27" s="175">
        <f>'10'!G26</f>
        <v>5.62</v>
      </c>
      <c r="E27" s="175">
        <v>0</v>
      </c>
      <c r="F27" s="175">
        <v>0</v>
      </c>
      <c r="G27" s="175">
        <v>0</v>
      </c>
      <c r="H27" s="175">
        <f>M27+R27+W27+AB27</f>
        <v>0.3696</v>
      </c>
      <c r="I27" s="175">
        <v>0</v>
      </c>
      <c r="J27" s="175">
        <f>'10'!J26</f>
        <v>0</v>
      </c>
      <c r="K27" s="175">
        <v>0</v>
      </c>
      <c r="L27" s="175">
        <v>0</v>
      </c>
      <c r="M27" s="175">
        <f>J27</f>
        <v>0</v>
      </c>
      <c r="N27" s="175">
        <v>0</v>
      </c>
      <c r="O27" s="175">
        <f>'10'!L26</f>
        <v>0</v>
      </c>
      <c r="P27" s="175">
        <v>0</v>
      </c>
      <c r="Q27" s="175">
        <v>0</v>
      </c>
      <c r="R27" s="175">
        <f>O27</f>
        <v>0</v>
      </c>
      <c r="S27" s="175">
        <v>0</v>
      </c>
      <c r="T27" s="175">
        <f>'10'!N26</f>
        <v>0.3696</v>
      </c>
      <c r="U27" s="175">
        <v>0</v>
      </c>
      <c r="V27" s="175">
        <v>0</v>
      </c>
      <c r="W27" s="175">
        <f>T27</f>
        <v>0.3696</v>
      </c>
      <c r="X27" s="175">
        <v>0</v>
      </c>
      <c r="Y27" s="175">
        <f>'10'!P26</f>
        <v>0</v>
      </c>
      <c r="Z27" s="175">
        <v>0</v>
      </c>
      <c r="AA27" s="175">
        <v>0</v>
      </c>
      <c r="AB27" s="175">
        <f>Y27</f>
        <v>0</v>
      </c>
      <c r="AC27" s="175">
        <v>0</v>
      </c>
      <c r="AD27" s="175">
        <f>D27</f>
        <v>5.62</v>
      </c>
      <c r="AE27" s="175">
        <f>'12'!I26</f>
        <v>0.308</v>
      </c>
      <c r="AF27" s="175">
        <v>0</v>
      </c>
      <c r="AG27" s="175">
        <v>0</v>
      </c>
      <c r="AH27" s="175">
        <f>AE27</f>
        <v>0.308</v>
      </c>
      <c r="AI27" s="175">
        <v>0</v>
      </c>
      <c r="AJ27" s="175">
        <f>'12'!K26</f>
        <v>0</v>
      </c>
      <c r="AK27" s="175">
        <v>0</v>
      </c>
      <c r="AL27" s="175">
        <v>0</v>
      </c>
      <c r="AM27" s="175">
        <f>AJ27</f>
        <v>0</v>
      </c>
      <c r="AN27" s="175">
        <v>0</v>
      </c>
      <c r="AO27" s="175">
        <f>'12'!M26</f>
        <v>0</v>
      </c>
      <c r="AP27" s="175">
        <v>0</v>
      </c>
      <c r="AQ27" s="175">
        <v>0</v>
      </c>
      <c r="AR27" s="175">
        <f>AO27</f>
        <v>0</v>
      </c>
      <c r="AS27" s="175">
        <v>0</v>
      </c>
      <c r="AT27" s="175">
        <f>'12'!O26</f>
        <v>0.308</v>
      </c>
      <c r="AU27" s="175">
        <v>0</v>
      </c>
      <c r="AV27" s="175">
        <f>AT27</f>
        <v>0.308</v>
      </c>
      <c r="AW27" s="175">
        <v>0</v>
      </c>
      <c r="AX27" s="175">
        <v>0</v>
      </c>
      <c r="AY27" s="175">
        <v>0</v>
      </c>
      <c r="AZ27" s="175">
        <v>0</v>
      </c>
      <c r="BA27" s="175">
        <v>0</v>
      </c>
      <c r="BB27" s="175">
        <v>0</v>
      </c>
      <c r="BC27" s="175">
        <v>0</v>
      </c>
      <c r="BD27" s="30"/>
    </row>
    <row r="28" spans="1:56" ht="12.75" outlineLevel="1">
      <c r="A28" s="120" t="s">
        <v>38</v>
      </c>
      <c r="B28" s="121" t="s">
        <v>737</v>
      </c>
      <c r="C28" s="128" t="s">
        <v>40</v>
      </c>
      <c r="D28" s="175">
        <f>'10'!G27</f>
        <v>4.684</v>
      </c>
      <c r="E28" s="175">
        <v>0</v>
      </c>
      <c r="F28" s="175">
        <v>0</v>
      </c>
      <c r="G28" s="175">
        <v>0</v>
      </c>
      <c r="H28" s="175">
        <f>M28+R28+W28+AB28</f>
        <v>2.6876</v>
      </c>
      <c r="I28" s="175">
        <v>0</v>
      </c>
      <c r="J28" s="175">
        <f>'10'!J27</f>
        <v>1.037</v>
      </c>
      <c r="K28" s="175">
        <v>0</v>
      </c>
      <c r="L28" s="175">
        <v>0</v>
      </c>
      <c r="M28" s="175">
        <f>J28</f>
        <v>1.037</v>
      </c>
      <c r="N28" s="175">
        <v>0</v>
      </c>
      <c r="O28" s="175">
        <f>'10'!L27</f>
        <v>0.7366</v>
      </c>
      <c r="P28" s="175">
        <v>0</v>
      </c>
      <c r="Q28" s="175">
        <v>0</v>
      </c>
      <c r="R28" s="175">
        <f>O28</f>
        <v>0.7366</v>
      </c>
      <c r="S28" s="175">
        <v>0</v>
      </c>
      <c r="T28" s="175">
        <f>'10'!N27</f>
        <v>0.914</v>
      </c>
      <c r="U28" s="175">
        <v>0</v>
      </c>
      <c r="V28" s="175">
        <v>0</v>
      </c>
      <c r="W28" s="175">
        <f>T28</f>
        <v>0.914</v>
      </c>
      <c r="X28" s="175">
        <v>0</v>
      </c>
      <c r="Y28" s="175">
        <f>'10'!P27</f>
        <v>0</v>
      </c>
      <c r="Z28" s="175">
        <v>0</v>
      </c>
      <c r="AA28" s="175">
        <v>0</v>
      </c>
      <c r="AB28" s="175">
        <f>Y28</f>
        <v>0</v>
      </c>
      <c r="AC28" s="175">
        <v>0</v>
      </c>
      <c r="AD28" s="175">
        <f>D28</f>
        <v>4.684</v>
      </c>
      <c r="AE28" s="175">
        <f>'12'!I27</f>
        <v>2.2396666666666665</v>
      </c>
      <c r="AF28" s="175">
        <v>0</v>
      </c>
      <c r="AG28" s="175">
        <v>0</v>
      </c>
      <c r="AH28" s="175">
        <f>AE28</f>
        <v>2.2396666666666665</v>
      </c>
      <c r="AI28" s="175">
        <v>0</v>
      </c>
      <c r="AJ28" s="175">
        <f>'12'!K27</f>
        <v>0.8641666666666666</v>
      </c>
      <c r="AK28" s="175">
        <v>0</v>
      </c>
      <c r="AL28" s="175">
        <v>0</v>
      </c>
      <c r="AM28" s="175">
        <f>AJ28</f>
        <v>0.8641666666666666</v>
      </c>
      <c r="AN28" s="175">
        <v>0</v>
      </c>
      <c r="AO28" s="175">
        <f>'12'!M27</f>
        <v>0.6138333333333333</v>
      </c>
      <c r="AP28" s="175">
        <v>0</v>
      </c>
      <c r="AQ28" s="175">
        <v>0</v>
      </c>
      <c r="AR28" s="175">
        <f>AO28</f>
        <v>0.6138333333333333</v>
      </c>
      <c r="AS28" s="175">
        <v>0</v>
      </c>
      <c r="AT28" s="175">
        <f>'12'!O27</f>
        <v>0.7616666666666667</v>
      </c>
      <c r="AU28" s="175">
        <v>0</v>
      </c>
      <c r="AV28" s="175">
        <f>AT28</f>
        <v>0.7616666666666667</v>
      </c>
      <c r="AW28" s="175">
        <v>0</v>
      </c>
      <c r="AX28" s="175">
        <v>0</v>
      </c>
      <c r="AY28" s="175">
        <v>0</v>
      </c>
      <c r="AZ28" s="175">
        <v>0</v>
      </c>
      <c r="BA28" s="175">
        <v>0</v>
      </c>
      <c r="BB28" s="175">
        <v>0</v>
      </c>
      <c r="BC28" s="175">
        <v>0</v>
      </c>
      <c r="BD28" s="30"/>
    </row>
    <row r="29" spans="1:56" ht="25.5" outlineLevel="1">
      <c r="A29" s="118" t="s">
        <v>41</v>
      </c>
      <c r="B29" s="119" t="s">
        <v>42</v>
      </c>
      <c r="C29" s="127" t="s">
        <v>40</v>
      </c>
      <c r="D29" s="179">
        <f>D30</f>
        <v>9.367</v>
      </c>
      <c r="E29" s="179">
        <f aca="true" t="shared" si="6" ref="E29:BC29">E30</f>
        <v>0</v>
      </c>
      <c r="F29" s="179">
        <f t="shared" si="6"/>
        <v>0</v>
      </c>
      <c r="G29" s="179">
        <f t="shared" si="6"/>
        <v>0</v>
      </c>
      <c r="H29" s="179">
        <f t="shared" si="6"/>
        <v>5.83752</v>
      </c>
      <c r="I29" s="179">
        <f t="shared" si="6"/>
        <v>0</v>
      </c>
      <c r="J29" s="179">
        <f t="shared" si="6"/>
        <v>0.8</v>
      </c>
      <c r="K29" s="179">
        <f t="shared" si="6"/>
        <v>0</v>
      </c>
      <c r="L29" s="179">
        <f t="shared" si="6"/>
        <v>0</v>
      </c>
      <c r="M29" s="179">
        <f t="shared" si="6"/>
        <v>0.8</v>
      </c>
      <c r="N29" s="179">
        <f t="shared" si="6"/>
        <v>0</v>
      </c>
      <c r="O29" s="179">
        <f t="shared" si="6"/>
        <v>1.94652</v>
      </c>
      <c r="P29" s="179">
        <f t="shared" si="6"/>
        <v>0</v>
      </c>
      <c r="Q29" s="179">
        <f t="shared" si="6"/>
        <v>0</v>
      </c>
      <c r="R29" s="179">
        <f t="shared" si="6"/>
        <v>1.94652</v>
      </c>
      <c r="S29" s="179">
        <f t="shared" si="6"/>
        <v>0</v>
      </c>
      <c r="T29" s="179">
        <f t="shared" si="6"/>
        <v>3.091</v>
      </c>
      <c r="U29" s="179">
        <f t="shared" si="6"/>
        <v>0</v>
      </c>
      <c r="V29" s="179">
        <f t="shared" si="6"/>
        <v>0</v>
      </c>
      <c r="W29" s="179">
        <f t="shared" si="6"/>
        <v>3.091</v>
      </c>
      <c r="X29" s="179">
        <f t="shared" si="6"/>
        <v>0</v>
      </c>
      <c r="Y29" s="179">
        <f t="shared" si="6"/>
        <v>0</v>
      </c>
      <c r="Z29" s="179">
        <f t="shared" si="6"/>
        <v>0</v>
      </c>
      <c r="AA29" s="179">
        <f t="shared" si="6"/>
        <v>0</v>
      </c>
      <c r="AB29" s="179">
        <f t="shared" si="6"/>
        <v>0</v>
      </c>
      <c r="AC29" s="179">
        <f t="shared" si="6"/>
        <v>0</v>
      </c>
      <c r="AD29" s="179">
        <f t="shared" si="6"/>
        <v>9.367</v>
      </c>
      <c r="AE29" s="179">
        <f t="shared" si="6"/>
        <v>4.8646</v>
      </c>
      <c r="AF29" s="179">
        <f t="shared" si="6"/>
        <v>0</v>
      </c>
      <c r="AG29" s="179">
        <f t="shared" si="6"/>
        <v>0</v>
      </c>
      <c r="AH29" s="179">
        <f t="shared" si="6"/>
        <v>4.8646</v>
      </c>
      <c r="AI29" s="179">
        <f t="shared" si="6"/>
        <v>0</v>
      </c>
      <c r="AJ29" s="179">
        <f t="shared" si="6"/>
        <v>0.6666666666666667</v>
      </c>
      <c r="AK29" s="179">
        <f t="shared" si="6"/>
        <v>0</v>
      </c>
      <c r="AL29" s="179">
        <f t="shared" si="6"/>
        <v>0</v>
      </c>
      <c r="AM29" s="179">
        <f t="shared" si="6"/>
        <v>0.6666666666666667</v>
      </c>
      <c r="AN29" s="179">
        <f t="shared" si="6"/>
        <v>0</v>
      </c>
      <c r="AO29" s="179">
        <f t="shared" si="6"/>
        <v>1.6221</v>
      </c>
      <c r="AP29" s="179">
        <f t="shared" si="6"/>
        <v>0</v>
      </c>
      <c r="AQ29" s="179">
        <f t="shared" si="6"/>
        <v>0</v>
      </c>
      <c r="AR29" s="179">
        <f t="shared" si="6"/>
        <v>1.6221</v>
      </c>
      <c r="AS29" s="179">
        <f t="shared" si="6"/>
        <v>0</v>
      </c>
      <c r="AT29" s="179">
        <f t="shared" si="6"/>
        <v>2.5758333333333336</v>
      </c>
      <c r="AU29" s="179">
        <f t="shared" si="6"/>
        <v>0</v>
      </c>
      <c r="AV29" s="179">
        <f t="shared" si="6"/>
        <v>2.5758333333333336</v>
      </c>
      <c r="AW29" s="179">
        <f t="shared" si="6"/>
        <v>0</v>
      </c>
      <c r="AX29" s="179">
        <f t="shared" si="6"/>
        <v>0</v>
      </c>
      <c r="AY29" s="179">
        <f t="shared" si="6"/>
        <v>0</v>
      </c>
      <c r="AZ29" s="179">
        <f t="shared" si="6"/>
        <v>0</v>
      </c>
      <c r="BA29" s="179">
        <f t="shared" si="6"/>
        <v>0</v>
      </c>
      <c r="BB29" s="179">
        <f t="shared" si="6"/>
        <v>0</v>
      </c>
      <c r="BC29" s="179">
        <f t="shared" si="6"/>
        <v>0</v>
      </c>
      <c r="BD29" s="30"/>
    </row>
    <row r="30" spans="1:56" ht="25.5" outlineLevel="1">
      <c r="A30" s="134" t="s">
        <v>43</v>
      </c>
      <c r="B30" s="132" t="s">
        <v>44</v>
      </c>
      <c r="C30" s="133" t="s">
        <v>40</v>
      </c>
      <c r="D30" s="183">
        <f>D31+D32</f>
        <v>9.367</v>
      </c>
      <c r="E30" s="183">
        <f aca="true" t="shared" si="7" ref="E30:BC30">E31+E32</f>
        <v>0</v>
      </c>
      <c r="F30" s="183">
        <f t="shared" si="7"/>
        <v>0</v>
      </c>
      <c r="G30" s="183">
        <f t="shared" si="7"/>
        <v>0</v>
      </c>
      <c r="H30" s="183">
        <f t="shared" si="7"/>
        <v>5.83752</v>
      </c>
      <c r="I30" s="183">
        <f t="shared" si="7"/>
        <v>0</v>
      </c>
      <c r="J30" s="183">
        <f t="shared" si="7"/>
        <v>0.8</v>
      </c>
      <c r="K30" s="183">
        <f t="shared" si="7"/>
        <v>0</v>
      </c>
      <c r="L30" s="183">
        <f t="shared" si="7"/>
        <v>0</v>
      </c>
      <c r="M30" s="183">
        <f t="shared" si="7"/>
        <v>0.8</v>
      </c>
      <c r="N30" s="183">
        <f t="shared" si="7"/>
        <v>0</v>
      </c>
      <c r="O30" s="183">
        <f t="shared" si="7"/>
        <v>1.94652</v>
      </c>
      <c r="P30" s="183">
        <f t="shared" si="7"/>
        <v>0</v>
      </c>
      <c r="Q30" s="183">
        <f t="shared" si="7"/>
        <v>0</v>
      </c>
      <c r="R30" s="183">
        <f t="shared" si="7"/>
        <v>1.94652</v>
      </c>
      <c r="S30" s="183">
        <f t="shared" si="7"/>
        <v>0</v>
      </c>
      <c r="T30" s="183">
        <f t="shared" si="7"/>
        <v>3.091</v>
      </c>
      <c r="U30" s="183">
        <f t="shared" si="7"/>
        <v>0</v>
      </c>
      <c r="V30" s="183">
        <f t="shared" si="7"/>
        <v>0</v>
      </c>
      <c r="W30" s="183">
        <f t="shared" si="7"/>
        <v>3.091</v>
      </c>
      <c r="X30" s="183">
        <f t="shared" si="7"/>
        <v>0</v>
      </c>
      <c r="Y30" s="183">
        <f t="shared" si="7"/>
        <v>0</v>
      </c>
      <c r="Z30" s="183">
        <f t="shared" si="7"/>
        <v>0</v>
      </c>
      <c r="AA30" s="183">
        <f t="shared" si="7"/>
        <v>0</v>
      </c>
      <c r="AB30" s="183">
        <f t="shared" si="7"/>
        <v>0</v>
      </c>
      <c r="AC30" s="183">
        <f t="shared" si="7"/>
        <v>0</v>
      </c>
      <c r="AD30" s="183">
        <f t="shared" si="7"/>
        <v>9.367</v>
      </c>
      <c r="AE30" s="183">
        <f t="shared" si="7"/>
        <v>4.8646</v>
      </c>
      <c r="AF30" s="183">
        <f t="shared" si="7"/>
        <v>0</v>
      </c>
      <c r="AG30" s="183">
        <f t="shared" si="7"/>
        <v>0</v>
      </c>
      <c r="AH30" s="183">
        <f t="shared" si="7"/>
        <v>4.8646</v>
      </c>
      <c r="AI30" s="183">
        <f t="shared" si="7"/>
        <v>0</v>
      </c>
      <c r="AJ30" s="183">
        <f t="shared" si="7"/>
        <v>0.6666666666666667</v>
      </c>
      <c r="AK30" s="183">
        <f t="shared" si="7"/>
        <v>0</v>
      </c>
      <c r="AL30" s="183">
        <f t="shared" si="7"/>
        <v>0</v>
      </c>
      <c r="AM30" s="183">
        <f t="shared" si="7"/>
        <v>0.6666666666666667</v>
      </c>
      <c r="AN30" s="183">
        <f t="shared" si="7"/>
        <v>0</v>
      </c>
      <c r="AO30" s="183">
        <f t="shared" si="7"/>
        <v>1.6221</v>
      </c>
      <c r="AP30" s="183">
        <f t="shared" si="7"/>
        <v>0</v>
      </c>
      <c r="AQ30" s="183">
        <f t="shared" si="7"/>
        <v>0</v>
      </c>
      <c r="AR30" s="183">
        <f t="shared" si="7"/>
        <v>1.6221</v>
      </c>
      <c r="AS30" s="183">
        <f t="shared" si="7"/>
        <v>0</v>
      </c>
      <c r="AT30" s="183">
        <f t="shared" si="7"/>
        <v>2.5758333333333336</v>
      </c>
      <c r="AU30" s="183">
        <f t="shared" si="7"/>
        <v>0</v>
      </c>
      <c r="AV30" s="183">
        <f t="shared" si="7"/>
        <v>2.5758333333333336</v>
      </c>
      <c r="AW30" s="183">
        <f t="shared" si="7"/>
        <v>0</v>
      </c>
      <c r="AX30" s="183">
        <f t="shared" si="7"/>
        <v>0</v>
      </c>
      <c r="AY30" s="183">
        <f t="shared" si="7"/>
        <v>0</v>
      </c>
      <c r="AZ30" s="183">
        <f t="shared" si="7"/>
        <v>0</v>
      </c>
      <c r="BA30" s="183">
        <f t="shared" si="7"/>
        <v>0</v>
      </c>
      <c r="BB30" s="183">
        <f t="shared" si="7"/>
        <v>0</v>
      </c>
      <c r="BC30" s="183">
        <f t="shared" si="7"/>
        <v>0</v>
      </c>
      <c r="BD30" s="30"/>
    </row>
    <row r="31" spans="1:56" ht="25.5" outlineLevel="1">
      <c r="A31" s="120" t="s">
        <v>43</v>
      </c>
      <c r="B31" s="121" t="s">
        <v>738</v>
      </c>
      <c r="C31" s="128" t="s">
        <v>40</v>
      </c>
      <c r="D31" s="175">
        <f>'10'!G30</f>
        <v>5.854</v>
      </c>
      <c r="E31" s="175">
        <v>0</v>
      </c>
      <c r="F31" s="175">
        <v>0</v>
      </c>
      <c r="G31" s="175">
        <v>0</v>
      </c>
      <c r="H31" s="175">
        <f>M31+R31+W31+AB31</f>
        <v>2.2817600000000002</v>
      </c>
      <c r="I31" s="175">
        <v>0</v>
      </c>
      <c r="J31" s="175">
        <f>'10'!J30</f>
        <v>0.513</v>
      </c>
      <c r="K31" s="175">
        <v>0</v>
      </c>
      <c r="L31" s="175">
        <v>0</v>
      </c>
      <c r="M31" s="175">
        <f>J31</f>
        <v>0.513</v>
      </c>
      <c r="N31" s="175">
        <v>0</v>
      </c>
      <c r="O31" s="175">
        <f>'10'!L30</f>
        <v>0.42176</v>
      </c>
      <c r="P31" s="175">
        <v>0</v>
      </c>
      <c r="Q31" s="175">
        <v>0</v>
      </c>
      <c r="R31" s="175">
        <f>O31</f>
        <v>0.42176</v>
      </c>
      <c r="S31" s="175">
        <v>0</v>
      </c>
      <c r="T31" s="175">
        <f>'10'!N30</f>
        <v>1.347</v>
      </c>
      <c r="U31" s="175">
        <v>0</v>
      </c>
      <c r="V31" s="175">
        <v>0</v>
      </c>
      <c r="W31" s="175">
        <f>T31</f>
        <v>1.347</v>
      </c>
      <c r="X31" s="175">
        <v>0</v>
      </c>
      <c r="Y31" s="175">
        <f>'10'!P30</f>
        <v>0</v>
      </c>
      <c r="Z31" s="175">
        <v>0</v>
      </c>
      <c r="AA31" s="175">
        <v>0</v>
      </c>
      <c r="AB31" s="175">
        <f>Y31</f>
        <v>0</v>
      </c>
      <c r="AC31" s="175">
        <v>0</v>
      </c>
      <c r="AD31" s="175">
        <f>D31</f>
        <v>5.854</v>
      </c>
      <c r="AE31" s="175">
        <f>'12'!I30</f>
        <v>1.9014666666666669</v>
      </c>
      <c r="AF31" s="175">
        <v>0</v>
      </c>
      <c r="AG31" s="175">
        <v>0</v>
      </c>
      <c r="AH31" s="175">
        <f>AE31</f>
        <v>1.9014666666666669</v>
      </c>
      <c r="AI31" s="175">
        <v>0</v>
      </c>
      <c r="AJ31" s="175">
        <f>'12'!K30</f>
        <v>0.42750000000000005</v>
      </c>
      <c r="AK31" s="175">
        <v>0</v>
      </c>
      <c r="AL31" s="175">
        <v>0</v>
      </c>
      <c r="AM31" s="175">
        <f>AJ31</f>
        <v>0.42750000000000005</v>
      </c>
      <c r="AN31" s="175">
        <v>0</v>
      </c>
      <c r="AO31" s="175">
        <f>'12'!M30</f>
        <v>0.3514666666666667</v>
      </c>
      <c r="AP31" s="175">
        <v>0</v>
      </c>
      <c r="AQ31" s="175">
        <v>0</v>
      </c>
      <c r="AR31" s="175">
        <f>AO31</f>
        <v>0.3514666666666667</v>
      </c>
      <c r="AS31" s="175">
        <v>0</v>
      </c>
      <c r="AT31" s="175">
        <f>'12'!O30</f>
        <v>1.1225</v>
      </c>
      <c r="AU31" s="175">
        <v>0</v>
      </c>
      <c r="AV31" s="175">
        <f>AT31</f>
        <v>1.1225</v>
      </c>
      <c r="AW31" s="175">
        <v>0</v>
      </c>
      <c r="AX31" s="175">
        <v>0</v>
      </c>
      <c r="AY31" s="175">
        <v>0</v>
      </c>
      <c r="AZ31" s="175">
        <v>0</v>
      </c>
      <c r="BA31" s="175">
        <v>0</v>
      </c>
      <c r="BB31" s="175">
        <v>0</v>
      </c>
      <c r="BC31" s="175">
        <v>0</v>
      </c>
      <c r="BD31" s="30"/>
    </row>
    <row r="32" spans="1:56" ht="12.75" outlineLevel="1">
      <c r="A32" s="120" t="s">
        <v>43</v>
      </c>
      <c r="B32" s="121" t="s">
        <v>739</v>
      </c>
      <c r="C32" s="128" t="s">
        <v>40</v>
      </c>
      <c r="D32" s="175">
        <f>'10'!G31</f>
        <v>3.513</v>
      </c>
      <c r="E32" s="175">
        <v>0</v>
      </c>
      <c r="F32" s="175">
        <v>0</v>
      </c>
      <c r="G32" s="175">
        <v>0</v>
      </c>
      <c r="H32" s="175">
        <f>M32+R32+W32+AB32</f>
        <v>3.55576</v>
      </c>
      <c r="I32" s="175">
        <v>0</v>
      </c>
      <c r="J32" s="175">
        <f>'10'!J31</f>
        <v>0.287</v>
      </c>
      <c r="K32" s="175">
        <v>0</v>
      </c>
      <c r="L32" s="175">
        <v>0</v>
      </c>
      <c r="M32" s="175">
        <f>J32</f>
        <v>0.287</v>
      </c>
      <c r="N32" s="175">
        <v>0</v>
      </c>
      <c r="O32" s="175">
        <f>'10'!L31</f>
        <v>1.52476</v>
      </c>
      <c r="P32" s="175">
        <v>0</v>
      </c>
      <c r="Q32" s="175">
        <v>0</v>
      </c>
      <c r="R32" s="175">
        <f>O32</f>
        <v>1.52476</v>
      </c>
      <c r="S32" s="175">
        <v>0</v>
      </c>
      <c r="T32" s="175">
        <f>'10'!N31</f>
        <v>1.744</v>
      </c>
      <c r="U32" s="175">
        <v>0</v>
      </c>
      <c r="V32" s="175">
        <v>0</v>
      </c>
      <c r="W32" s="175">
        <f>T32</f>
        <v>1.744</v>
      </c>
      <c r="X32" s="175">
        <v>0</v>
      </c>
      <c r="Y32" s="175">
        <f>'10'!P31</f>
        <v>0</v>
      </c>
      <c r="Z32" s="175">
        <v>0</v>
      </c>
      <c r="AA32" s="175">
        <v>0</v>
      </c>
      <c r="AB32" s="175">
        <f>Y32</f>
        <v>0</v>
      </c>
      <c r="AC32" s="175">
        <v>0</v>
      </c>
      <c r="AD32" s="175">
        <f>D32</f>
        <v>3.513</v>
      </c>
      <c r="AE32" s="175">
        <f>'12'!I31</f>
        <v>2.9631333333333334</v>
      </c>
      <c r="AF32" s="175">
        <v>0</v>
      </c>
      <c r="AG32" s="175">
        <v>0</v>
      </c>
      <c r="AH32" s="175">
        <f>AE32</f>
        <v>2.9631333333333334</v>
      </c>
      <c r="AI32" s="175">
        <v>0</v>
      </c>
      <c r="AJ32" s="175">
        <f>'12'!K31</f>
        <v>0.23916666666666667</v>
      </c>
      <c r="AK32" s="175">
        <v>0</v>
      </c>
      <c r="AL32" s="175">
        <v>0</v>
      </c>
      <c r="AM32" s="175">
        <f>AJ32</f>
        <v>0.23916666666666667</v>
      </c>
      <c r="AN32" s="175">
        <v>0</v>
      </c>
      <c r="AO32" s="175">
        <f>'12'!M31</f>
        <v>1.2706333333333333</v>
      </c>
      <c r="AP32" s="175">
        <v>0</v>
      </c>
      <c r="AQ32" s="175">
        <v>0</v>
      </c>
      <c r="AR32" s="175">
        <f>AO32</f>
        <v>1.2706333333333333</v>
      </c>
      <c r="AS32" s="175">
        <v>0</v>
      </c>
      <c r="AT32" s="175">
        <f>'12'!O31</f>
        <v>1.4533333333333334</v>
      </c>
      <c r="AU32" s="175">
        <v>0</v>
      </c>
      <c r="AV32" s="175">
        <f>AT32</f>
        <v>1.4533333333333334</v>
      </c>
      <c r="AW32" s="175">
        <v>0</v>
      </c>
      <c r="AX32" s="175">
        <v>0</v>
      </c>
      <c r="AY32" s="175">
        <v>0</v>
      </c>
      <c r="AZ32" s="175">
        <v>0</v>
      </c>
      <c r="BA32" s="175">
        <v>0</v>
      </c>
      <c r="BB32" s="175">
        <v>0</v>
      </c>
      <c r="BC32" s="175">
        <v>0</v>
      </c>
      <c r="BD32" s="30"/>
    </row>
    <row r="33" spans="1:56" ht="25.5" outlineLevel="1">
      <c r="A33" s="122" t="s">
        <v>814</v>
      </c>
      <c r="B33" s="117" t="s">
        <v>45</v>
      </c>
      <c r="C33" s="126" t="s">
        <v>40</v>
      </c>
      <c r="D33" s="181">
        <f>D34</f>
        <v>0</v>
      </c>
      <c r="E33" s="181">
        <f aca="true" t="shared" si="8" ref="E33:BC33">E34</f>
        <v>0</v>
      </c>
      <c r="F33" s="181">
        <f t="shared" si="8"/>
        <v>0</v>
      </c>
      <c r="G33" s="181">
        <f t="shared" si="8"/>
        <v>0</v>
      </c>
      <c r="H33" s="181">
        <f t="shared" si="8"/>
        <v>0</v>
      </c>
      <c r="I33" s="181">
        <f t="shared" si="8"/>
        <v>0</v>
      </c>
      <c r="J33" s="181">
        <f t="shared" si="8"/>
        <v>0</v>
      </c>
      <c r="K33" s="181">
        <f t="shared" si="8"/>
        <v>0</v>
      </c>
      <c r="L33" s="181">
        <f t="shared" si="8"/>
        <v>0</v>
      </c>
      <c r="M33" s="181">
        <f t="shared" si="8"/>
        <v>0</v>
      </c>
      <c r="N33" s="181">
        <f t="shared" si="8"/>
        <v>0</v>
      </c>
      <c r="O33" s="181">
        <f t="shared" si="8"/>
        <v>0</v>
      </c>
      <c r="P33" s="181">
        <f t="shared" si="8"/>
        <v>0</v>
      </c>
      <c r="Q33" s="181">
        <f t="shared" si="8"/>
        <v>0</v>
      </c>
      <c r="R33" s="181">
        <f t="shared" si="8"/>
        <v>0</v>
      </c>
      <c r="S33" s="181">
        <f t="shared" si="8"/>
        <v>0</v>
      </c>
      <c r="T33" s="181">
        <f t="shared" si="8"/>
        <v>0</v>
      </c>
      <c r="U33" s="181">
        <f t="shared" si="8"/>
        <v>0</v>
      </c>
      <c r="V33" s="181">
        <f t="shared" si="8"/>
        <v>0</v>
      </c>
      <c r="W33" s="181">
        <f t="shared" si="8"/>
        <v>0</v>
      </c>
      <c r="X33" s="181">
        <f t="shared" si="8"/>
        <v>0</v>
      </c>
      <c r="Y33" s="181">
        <f t="shared" si="8"/>
        <v>0</v>
      </c>
      <c r="Z33" s="181">
        <f t="shared" si="8"/>
        <v>0</v>
      </c>
      <c r="AA33" s="181">
        <f t="shared" si="8"/>
        <v>0</v>
      </c>
      <c r="AB33" s="181">
        <f t="shared" si="8"/>
        <v>0</v>
      </c>
      <c r="AC33" s="181">
        <f t="shared" si="8"/>
        <v>0</v>
      </c>
      <c r="AD33" s="181">
        <f t="shared" si="8"/>
        <v>0</v>
      </c>
      <c r="AE33" s="181">
        <f t="shared" si="8"/>
        <v>0</v>
      </c>
      <c r="AF33" s="181">
        <f t="shared" si="8"/>
        <v>0</v>
      </c>
      <c r="AG33" s="181">
        <f t="shared" si="8"/>
        <v>0</v>
      </c>
      <c r="AH33" s="181">
        <f t="shared" si="8"/>
        <v>0</v>
      </c>
      <c r="AI33" s="181">
        <f t="shared" si="8"/>
        <v>0</v>
      </c>
      <c r="AJ33" s="181">
        <f t="shared" si="8"/>
        <v>0</v>
      </c>
      <c r="AK33" s="181">
        <f t="shared" si="8"/>
        <v>0</v>
      </c>
      <c r="AL33" s="181">
        <f t="shared" si="8"/>
        <v>0</v>
      </c>
      <c r="AM33" s="181">
        <f t="shared" si="8"/>
        <v>0</v>
      </c>
      <c r="AN33" s="181">
        <f t="shared" si="8"/>
        <v>0</v>
      </c>
      <c r="AO33" s="181">
        <f t="shared" si="8"/>
        <v>0</v>
      </c>
      <c r="AP33" s="181">
        <f t="shared" si="8"/>
        <v>0</v>
      </c>
      <c r="AQ33" s="181">
        <f t="shared" si="8"/>
        <v>0</v>
      </c>
      <c r="AR33" s="181">
        <f t="shared" si="8"/>
        <v>0</v>
      </c>
      <c r="AS33" s="181">
        <f t="shared" si="8"/>
        <v>0</v>
      </c>
      <c r="AT33" s="181">
        <f t="shared" si="8"/>
        <v>0</v>
      </c>
      <c r="AU33" s="181">
        <f t="shared" si="8"/>
        <v>0</v>
      </c>
      <c r="AV33" s="181">
        <f t="shared" si="8"/>
        <v>0</v>
      </c>
      <c r="AW33" s="181">
        <f t="shared" si="8"/>
        <v>0</v>
      </c>
      <c r="AX33" s="181">
        <f t="shared" si="8"/>
        <v>0</v>
      </c>
      <c r="AY33" s="181">
        <f t="shared" si="8"/>
        <v>0</v>
      </c>
      <c r="AZ33" s="181">
        <f t="shared" si="8"/>
        <v>0</v>
      </c>
      <c r="BA33" s="181">
        <f t="shared" si="8"/>
        <v>0</v>
      </c>
      <c r="BB33" s="181">
        <f t="shared" si="8"/>
        <v>0</v>
      </c>
      <c r="BC33" s="181">
        <f t="shared" si="8"/>
        <v>0</v>
      </c>
      <c r="BD33" s="30"/>
    </row>
    <row r="34" spans="1:56" ht="12.75" outlineLevel="1">
      <c r="A34" s="120" t="s">
        <v>814</v>
      </c>
      <c r="B34" s="121" t="s">
        <v>740</v>
      </c>
      <c r="C34" s="128" t="s">
        <v>40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5">
        <v>0</v>
      </c>
      <c r="AA34" s="175">
        <v>0</v>
      </c>
      <c r="AB34" s="175">
        <v>0</v>
      </c>
      <c r="AC34" s="175">
        <v>0</v>
      </c>
      <c r="AD34" s="175">
        <v>0</v>
      </c>
      <c r="AE34" s="175">
        <v>0</v>
      </c>
      <c r="AF34" s="175">
        <v>0</v>
      </c>
      <c r="AG34" s="175">
        <v>0</v>
      </c>
      <c r="AH34" s="175">
        <v>0</v>
      </c>
      <c r="AI34" s="175">
        <v>0</v>
      </c>
      <c r="AJ34" s="175">
        <v>0</v>
      </c>
      <c r="AK34" s="175">
        <v>0</v>
      </c>
      <c r="AL34" s="175">
        <v>0</v>
      </c>
      <c r="AM34" s="175">
        <v>0</v>
      </c>
      <c r="AN34" s="175">
        <v>0</v>
      </c>
      <c r="AO34" s="175">
        <v>0</v>
      </c>
      <c r="AP34" s="175">
        <v>0</v>
      </c>
      <c r="AQ34" s="175">
        <v>0</v>
      </c>
      <c r="AR34" s="175">
        <v>0</v>
      </c>
      <c r="AS34" s="175">
        <v>0</v>
      </c>
      <c r="AT34" s="175">
        <v>0</v>
      </c>
      <c r="AU34" s="175">
        <v>0</v>
      </c>
      <c r="AV34" s="175">
        <v>0</v>
      </c>
      <c r="AW34" s="175">
        <v>0</v>
      </c>
      <c r="AX34" s="175">
        <v>0</v>
      </c>
      <c r="AY34" s="175">
        <v>0</v>
      </c>
      <c r="AZ34" s="175">
        <v>0</v>
      </c>
      <c r="BA34" s="175">
        <v>0</v>
      </c>
      <c r="BB34" s="175">
        <v>0</v>
      </c>
      <c r="BC34" s="175">
        <v>0</v>
      </c>
      <c r="BD34" s="30"/>
    </row>
  </sheetData>
  <sheetProtection/>
  <mergeCells count="29">
    <mergeCell ref="AX2:BC2"/>
    <mergeCell ref="A3:AC3"/>
    <mergeCell ref="K4:L4"/>
    <mergeCell ref="M4:N4"/>
    <mergeCell ref="O4:P4"/>
    <mergeCell ref="O9:P9"/>
    <mergeCell ref="N12:X12"/>
    <mergeCell ref="B14:B17"/>
    <mergeCell ref="C14:C17"/>
    <mergeCell ref="D14:AC14"/>
    <mergeCell ref="E15:AC15"/>
    <mergeCell ref="AD14:BC14"/>
    <mergeCell ref="AE15:BC15"/>
    <mergeCell ref="AJ16:AN16"/>
    <mergeCell ref="AD16:AD17"/>
    <mergeCell ref="AE16:AI16"/>
    <mergeCell ref="AO16:AS16"/>
    <mergeCell ref="AT16:AX16"/>
    <mergeCell ref="AY16:BC16"/>
    <mergeCell ref="A1:AC1"/>
    <mergeCell ref="Y16:AC16"/>
    <mergeCell ref="D16:D17"/>
    <mergeCell ref="E16:I16"/>
    <mergeCell ref="A14:A17"/>
    <mergeCell ref="J16:N16"/>
    <mergeCell ref="O16:S16"/>
    <mergeCell ref="T16:X16"/>
    <mergeCell ref="L6:V6"/>
    <mergeCell ref="L7:V7"/>
  </mergeCells>
  <printOptions/>
  <pageMargins left="0.3937007874015748" right="0.3937007874015748" top="0.3937007874015748" bottom="0.3937007874015748" header="0.31496062992125984" footer="0.31496062992125984"/>
  <pageSetup fitToHeight="4" fitToWidth="1" horizontalDpi="600" verticalDpi="600" orientation="landscape" paperSize="9" scale="38" r:id="rId1"/>
  <colBreaks count="1" manualBreakCount="1">
    <brk id="2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Y34"/>
  <sheetViews>
    <sheetView zoomScaleSheetLayoutView="100" zoomScalePageLayoutView="0" workbookViewId="0" topLeftCell="A10">
      <selection activeCell="AY32" sqref="AY32"/>
    </sheetView>
  </sheetViews>
  <sheetFormatPr defaultColWidth="9.140625" defaultRowHeight="12.75" outlineLevelRow="2"/>
  <cols>
    <col min="1" max="1" width="8.140625" style="1" customWidth="1"/>
    <col min="2" max="2" width="52.28125" style="1" customWidth="1"/>
    <col min="3" max="3" width="14.8515625" style="1" customWidth="1"/>
    <col min="4" max="39" width="6.421875" style="1" customWidth="1"/>
    <col min="40" max="41" width="6.421875" style="34" customWidth="1"/>
    <col min="42" max="45" width="6.421875" style="1" customWidth="1"/>
    <col min="46" max="46" width="11.421875" style="1" customWidth="1"/>
    <col min="47" max="16384" width="9.140625" style="1" customWidth="1"/>
  </cols>
  <sheetData>
    <row r="1" spans="1:45" ht="39.75" customHeight="1">
      <c r="A1" s="278" t="s">
        <v>32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S1" s="21"/>
    </row>
    <row r="2" spans="41:45" ht="19.5" customHeight="1">
      <c r="AO2" s="280"/>
      <c r="AP2" s="280"/>
      <c r="AQ2" s="280"/>
      <c r="AR2" s="280"/>
      <c r="AS2" s="280"/>
    </row>
    <row r="3" spans="1:45" ht="15">
      <c r="A3" s="332" t="s">
        <v>401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35"/>
      <c r="AO3" s="35"/>
      <c r="AP3" s="17"/>
      <c r="AQ3" s="17"/>
      <c r="AR3" s="17"/>
      <c r="AS3" s="17"/>
    </row>
    <row r="4" spans="1:45" ht="15">
      <c r="A4" s="6"/>
      <c r="B4" s="6"/>
      <c r="C4" s="6"/>
      <c r="D4" s="6"/>
      <c r="E4" s="6"/>
      <c r="F4" s="6"/>
      <c r="G4" s="6"/>
      <c r="H4" s="6"/>
      <c r="I4" s="6"/>
      <c r="J4" s="6"/>
      <c r="K4" s="7" t="s">
        <v>33</v>
      </c>
      <c r="L4" s="282" t="s">
        <v>100</v>
      </c>
      <c r="M4" s="282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36"/>
      <c r="AO4" s="36"/>
      <c r="AP4" s="4"/>
      <c r="AQ4" s="4"/>
      <c r="AR4" s="4"/>
      <c r="AS4" s="4"/>
    </row>
    <row r="5" spans="1:45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36"/>
      <c r="AO5" s="36"/>
      <c r="AP5" s="4"/>
      <c r="AQ5" s="4"/>
      <c r="AR5" s="4"/>
      <c r="AS5" s="4"/>
    </row>
    <row r="6" spans="1:45" ht="14.25" customHeight="1">
      <c r="A6" s="6"/>
      <c r="B6" s="6"/>
      <c r="C6" s="6"/>
      <c r="D6" s="6"/>
      <c r="E6" s="6"/>
      <c r="F6" s="6"/>
      <c r="G6" s="6"/>
      <c r="H6" s="6"/>
      <c r="I6" s="7" t="s">
        <v>741</v>
      </c>
      <c r="J6" s="283" t="s">
        <v>532</v>
      </c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11"/>
      <c r="V6" s="11"/>
      <c r="W6" s="11"/>
      <c r="X6" s="11"/>
      <c r="Y6" s="11"/>
      <c r="Z6" s="11"/>
      <c r="AA6" s="11"/>
      <c r="AB6" s="17"/>
      <c r="AC6" s="17"/>
      <c r="AD6" s="4"/>
      <c r="AE6" s="4"/>
      <c r="AF6" s="4"/>
      <c r="AG6" s="4"/>
      <c r="AH6" s="4"/>
      <c r="AI6" s="4"/>
      <c r="AJ6" s="4"/>
      <c r="AK6" s="4"/>
      <c r="AL6" s="4"/>
      <c r="AM6" s="4"/>
      <c r="AN6" s="36"/>
      <c r="AO6" s="36"/>
      <c r="AP6" s="4"/>
      <c r="AQ6" s="4"/>
      <c r="AR6" s="4"/>
      <c r="AS6" s="4"/>
    </row>
    <row r="7" spans="1:45" ht="15.75" customHeight="1">
      <c r="A7" s="6"/>
      <c r="B7" s="6"/>
      <c r="C7" s="6"/>
      <c r="D7" s="6"/>
      <c r="E7" s="6"/>
      <c r="F7" s="6"/>
      <c r="G7" s="6"/>
      <c r="H7" s="6"/>
      <c r="I7" s="6"/>
      <c r="J7" s="335" t="s">
        <v>742</v>
      </c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8"/>
      <c r="V7" s="8"/>
      <c r="W7" s="8"/>
      <c r="X7" s="8"/>
      <c r="Y7" s="8"/>
      <c r="Z7" s="8"/>
      <c r="AA7" s="8"/>
      <c r="AB7" s="13"/>
      <c r="AC7" s="13"/>
      <c r="AD7" s="13"/>
      <c r="AE7" s="13"/>
      <c r="AF7" s="4"/>
      <c r="AG7" s="4"/>
      <c r="AH7" s="4"/>
      <c r="AI7" s="4"/>
      <c r="AJ7" s="4"/>
      <c r="AK7" s="4"/>
      <c r="AL7" s="4"/>
      <c r="AM7" s="4"/>
      <c r="AN7" s="36"/>
      <c r="AO7" s="36"/>
      <c r="AP7" s="4"/>
      <c r="AQ7" s="4"/>
      <c r="AR7" s="4"/>
      <c r="AS7" s="4"/>
    </row>
    <row r="8" spans="1:45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36"/>
      <c r="AO8" s="36"/>
      <c r="AP8" s="4"/>
      <c r="AQ8" s="4"/>
      <c r="AR8" s="4"/>
      <c r="AS8" s="4"/>
    </row>
    <row r="9" spans="1:4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 t="s">
        <v>743</v>
      </c>
      <c r="M9" s="282" t="s">
        <v>100</v>
      </c>
      <c r="N9" s="282"/>
      <c r="O9" s="6" t="s">
        <v>744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36"/>
      <c r="AO9" s="36"/>
      <c r="AP9" s="4"/>
      <c r="AQ9" s="4"/>
      <c r="AR9" s="4"/>
      <c r="AS9" s="4"/>
    </row>
    <row r="10" spans="1:45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36"/>
      <c r="AO10" s="36"/>
      <c r="AP10" s="4"/>
      <c r="AQ10" s="4"/>
      <c r="AR10" s="4"/>
      <c r="AS10" s="4"/>
    </row>
    <row r="11" spans="1:45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 t="s">
        <v>745</v>
      </c>
      <c r="M11" s="25" t="s">
        <v>533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18"/>
      <c r="AC11" s="18"/>
      <c r="AD11" s="18"/>
      <c r="AE11" s="18"/>
      <c r="AF11" s="18"/>
      <c r="AG11" s="18"/>
      <c r="AH11" s="4"/>
      <c r="AI11" s="4"/>
      <c r="AJ11" s="4"/>
      <c r="AK11" s="4"/>
      <c r="AL11" s="4"/>
      <c r="AM11" s="4"/>
      <c r="AN11" s="36"/>
      <c r="AO11" s="36"/>
      <c r="AP11" s="4"/>
      <c r="AQ11" s="4"/>
      <c r="AR11" s="4"/>
      <c r="AS11" s="4"/>
    </row>
    <row r="12" spans="1:4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84" t="s">
        <v>746</v>
      </c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4"/>
      <c r="AI12" s="4"/>
      <c r="AJ12" s="4"/>
      <c r="AK12" s="4"/>
      <c r="AL12" s="4"/>
      <c r="AM12" s="4"/>
      <c r="AN12" s="36"/>
      <c r="AO12" s="36"/>
      <c r="AP12" s="4"/>
      <c r="AQ12" s="4"/>
      <c r="AR12" s="4"/>
      <c r="AS12" s="4"/>
    </row>
    <row r="13" spans="7:15" ht="9" customHeight="1">
      <c r="G13" s="19"/>
      <c r="H13" s="19"/>
      <c r="I13" s="19"/>
      <c r="J13" s="19"/>
      <c r="K13" s="19"/>
      <c r="L13" s="19"/>
      <c r="M13" s="19"/>
      <c r="N13" s="19"/>
      <c r="O13" s="19"/>
    </row>
    <row r="14" spans="1:51" ht="15" customHeight="1">
      <c r="A14" s="269" t="s">
        <v>758</v>
      </c>
      <c r="B14" s="269" t="s">
        <v>759</v>
      </c>
      <c r="C14" s="269" t="s">
        <v>760</v>
      </c>
      <c r="D14" s="339" t="s">
        <v>34</v>
      </c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</row>
    <row r="15" spans="1:51" ht="57.75" customHeight="1">
      <c r="A15" s="270"/>
      <c r="B15" s="270"/>
      <c r="C15" s="270"/>
      <c r="D15" s="338" t="s">
        <v>776</v>
      </c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 t="s">
        <v>57</v>
      </c>
      <c r="U15" s="338"/>
      <c r="V15" s="338"/>
      <c r="W15" s="338"/>
      <c r="X15" s="338"/>
      <c r="Y15" s="338"/>
      <c r="Z15" s="338"/>
      <c r="AA15" s="338"/>
      <c r="AB15" s="338"/>
      <c r="AC15" s="338"/>
      <c r="AD15" s="338" t="s">
        <v>58</v>
      </c>
      <c r="AE15" s="338"/>
      <c r="AF15" s="338"/>
      <c r="AG15" s="338"/>
      <c r="AH15" s="338"/>
      <c r="AI15" s="338"/>
      <c r="AJ15" s="338" t="s">
        <v>59</v>
      </c>
      <c r="AK15" s="338"/>
      <c r="AL15" s="338"/>
      <c r="AM15" s="338"/>
      <c r="AN15" s="338" t="s">
        <v>777</v>
      </c>
      <c r="AO15" s="338"/>
      <c r="AP15" s="338"/>
      <c r="AQ15" s="338"/>
      <c r="AR15" s="338"/>
      <c r="AS15" s="338"/>
      <c r="AT15" s="338" t="s">
        <v>778</v>
      </c>
      <c r="AU15" s="338"/>
      <c r="AV15" s="338"/>
      <c r="AW15" s="338"/>
      <c r="AX15" s="338" t="s">
        <v>779</v>
      </c>
      <c r="AY15" s="338"/>
    </row>
    <row r="16" spans="1:51" ht="69" customHeight="1">
      <c r="A16" s="270"/>
      <c r="B16" s="270"/>
      <c r="C16" s="270"/>
      <c r="D16" s="337" t="s">
        <v>60</v>
      </c>
      <c r="E16" s="337"/>
      <c r="F16" s="337" t="s">
        <v>61</v>
      </c>
      <c r="G16" s="337"/>
      <c r="H16" s="337" t="s">
        <v>62</v>
      </c>
      <c r="I16" s="337"/>
      <c r="J16" s="337" t="s">
        <v>63</v>
      </c>
      <c r="K16" s="337"/>
      <c r="L16" s="337" t="s">
        <v>64</v>
      </c>
      <c r="M16" s="337"/>
      <c r="N16" s="337" t="s">
        <v>65</v>
      </c>
      <c r="O16" s="337"/>
      <c r="P16" s="337" t="s">
        <v>66</v>
      </c>
      <c r="Q16" s="337"/>
      <c r="R16" s="337" t="s">
        <v>67</v>
      </c>
      <c r="S16" s="337"/>
      <c r="T16" s="337" t="s">
        <v>70</v>
      </c>
      <c r="U16" s="337"/>
      <c r="V16" s="337" t="s">
        <v>71</v>
      </c>
      <c r="W16" s="337"/>
      <c r="X16" s="337" t="s">
        <v>72</v>
      </c>
      <c r="Y16" s="337"/>
      <c r="Z16" s="337" t="s">
        <v>73</v>
      </c>
      <c r="AA16" s="337"/>
      <c r="AB16" s="337" t="s">
        <v>74</v>
      </c>
      <c r="AC16" s="337"/>
      <c r="AD16" s="337" t="s">
        <v>75</v>
      </c>
      <c r="AE16" s="337"/>
      <c r="AF16" s="337" t="s">
        <v>76</v>
      </c>
      <c r="AG16" s="337"/>
      <c r="AH16" s="337" t="s">
        <v>77</v>
      </c>
      <c r="AI16" s="337"/>
      <c r="AJ16" s="337" t="s">
        <v>78</v>
      </c>
      <c r="AK16" s="337"/>
      <c r="AL16" s="337" t="s">
        <v>79</v>
      </c>
      <c r="AM16" s="337"/>
      <c r="AN16" s="337" t="s">
        <v>80</v>
      </c>
      <c r="AO16" s="337"/>
      <c r="AP16" s="337" t="s">
        <v>81</v>
      </c>
      <c r="AQ16" s="337"/>
      <c r="AR16" s="337" t="s">
        <v>82</v>
      </c>
      <c r="AS16" s="337"/>
      <c r="AT16" s="340" t="s">
        <v>83</v>
      </c>
      <c r="AU16" s="341"/>
      <c r="AV16" s="337" t="s">
        <v>84</v>
      </c>
      <c r="AW16" s="337"/>
      <c r="AX16" s="337" t="s">
        <v>85</v>
      </c>
      <c r="AY16" s="337"/>
    </row>
    <row r="17" spans="1:51" ht="24" customHeight="1">
      <c r="A17" s="270"/>
      <c r="B17" s="270"/>
      <c r="C17" s="270"/>
      <c r="D17" s="32" t="s">
        <v>747</v>
      </c>
      <c r="E17" s="32" t="s">
        <v>748</v>
      </c>
      <c r="F17" s="32" t="s">
        <v>747</v>
      </c>
      <c r="G17" s="32" t="s">
        <v>748</v>
      </c>
      <c r="H17" s="32" t="s">
        <v>747</v>
      </c>
      <c r="I17" s="32" t="s">
        <v>748</v>
      </c>
      <c r="J17" s="32" t="s">
        <v>747</v>
      </c>
      <c r="K17" s="32" t="s">
        <v>748</v>
      </c>
      <c r="L17" s="32" t="s">
        <v>747</v>
      </c>
      <c r="M17" s="32" t="s">
        <v>748</v>
      </c>
      <c r="N17" s="32" t="s">
        <v>747</v>
      </c>
      <c r="O17" s="32" t="s">
        <v>748</v>
      </c>
      <c r="P17" s="32" t="s">
        <v>747</v>
      </c>
      <c r="Q17" s="32" t="s">
        <v>748</v>
      </c>
      <c r="R17" s="32" t="s">
        <v>747</v>
      </c>
      <c r="S17" s="32" t="s">
        <v>748</v>
      </c>
      <c r="T17" s="32" t="s">
        <v>747</v>
      </c>
      <c r="U17" s="32" t="s">
        <v>748</v>
      </c>
      <c r="V17" s="32" t="s">
        <v>747</v>
      </c>
      <c r="W17" s="32" t="s">
        <v>748</v>
      </c>
      <c r="X17" s="32" t="s">
        <v>747</v>
      </c>
      <c r="Y17" s="32" t="s">
        <v>748</v>
      </c>
      <c r="Z17" s="32" t="s">
        <v>747</v>
      </c>
      <c r="AA17" s="32" t="s">
        <v>748</v>
      </c>
      <c r="AB17" s="32" t="s">
        <v>747</v>
      </c>
      <c r="AC17" s="32" t="s">
        <v>748</v>
      </c>
      <c r="AD17" s="32" t="s">
        <v>747</v>
      </c>
      <c r="AE17" s="32" t="s">
        <v>748</v>
      </c>
      <c r="AF17" s="32" t="s">
        <v>747</v>
      </c>
      <c r="AG17" s="32" t="s">
        <v>748</v>
      </c>
      <c r="AH17" s="32" t="s">
        <v>747</v>
      </c>
      <c r="AI17" s="32" t="s">
        <v>748</v>
      </c>
      <c r="AJ17" s="32" t="s">
        <v>747</v>
      </c>
      <c r="AK17" s="32" t="s">
        <v>748</v>
      </c>
      <c r="AL17" s="32" t="s">
        <v>747</v>
      </c>
      <c r="AM17" s="32" t="s">
        <v>748</v>
      </c>
      <c r="AN17" s="32" t="s">
        <v>747</v>
      </c>
      <c r="AO17" s="32" t="s">
        <v>748</v>
      </c>
      <c r="AP17" s="32" t="s">
        <v>747</v>
      </c>
      <c r="AQ17" s="32" t="s">
        <v>748</v>
      </c>
      <c r="AR17" s="32" t="s">
        <v>747</v>
      </c>
      <c r="AS17" s="32" t="s">
        <v>748</v>
      </c>
      <c r="AT17" s="32" t="s">
        <v>747</v>
      </c>
      <c r="AU17" s="32" t="s">
        <v>748</v>
      </c>
      <c r="AV17" s="32" t="s">
        <v>747</v>
      </c>
      <c r="AW17" s="32" t="s">
        <v>748</v>
      </c>
      <c r="AX17" s="32" t="s">
        <v>747</v>
      </c>
      <c r="AY17" s="32" t="s">
        <v>748</v>
      </c>
    </row>
    <row r="18" spans="1:51" ht="13.5" customHeight="1">
      <c r="A18" s="3">
        <v>1</v>
      </c>
      <c r="B18" s="3">
        <v>2</v>
      </c>
      <c r="C18" s="3">
        <v>3</v>
      </c>
      <c r="D18" s="33" t="s">
        <v>780</v>
      </c>
      <c r="E18" s="33" t="s">
        <v>781</v>
      </c>
      <c r="F18" s="33" t="s">
        <v>782</v>
      </c>
      <c r="G18" s="33" t="s">
        <v>783</v>
      </c>
      <c r="H18" s="33" t="s">
        <v>86</v>
      </c>
      <c r="I18" s="33" t="s">
        <v>87</v>
      </c>
      <c r="J18" s="33" t="s">
        <v>88</v>
      </c>
      <c r="K18" s="33" t="s">
        <v>89</v>
      </c>
      <c r="L18" s="33" t="s">
        <v>90</v>
      </c>
      <c r="M18" s="33" t="s">
        <v>91</v>
      </c>
      <c r="N18" s="33" t="s">
        <v>92</v>
      </c>
      <c r="O18" s="33" t="s">
        <v>93</v>
      </c>
      <c r="P18" s="33" t="s">
        <v>94</v>
      </c>
      <c r="Q18" s="33" t="s">
        <v>95</v>
      </c>
      <c r="R18" s="33" t="s">
        <v>96</v>
      </c>
      <c r="S18" s="33" t="s">
        <v>97</v>
      </c>
      <c r="T18" s="33" t="s">
        <v>784</v>
      </c>
      <c r="U18" s="33" t="s">
        <v>785</v>
      </c>
      <c r="V18" s="33" t="s">
        <v>786</v>
      </c>
      <c r="W18" s="33" t="s">
        <v>787</v>
      </c>
      <c r="X18" s="33" t="s">
        <v>820</v>
      </c>
      <c r="Y18" s="33" t="s">
        <v>821</v>
      </c>
      <c r="Z18" s="33" t="s">
        <v>822</v>
      </c>
      <c r="AA18" s="33" t="s">
        <v>823</v>
      </c>
      <c r="AB18" s="33" t="s">
        <v>824</v>
      </c>
      <c r="AC18" s="33" t="s">
        <v>98</v>
      </c>
      <c r="AD18" s="33" t="s">
        <v>788</v>
      </c>
      <c r="AE18" s="33" t="s">
        <v>789</v>
      </c>
      <c r="AF18" s="33" t="s">
        <v>790</v>
      </c>
      <c r="AG18" s="33" t="s">
        <v>791</v>
      </c>
      <c r="AH18" s="33" t="s">
        <v>828</v>
      </c>
      <c r="AI18" s="33" t="s">
        <v>829</v>
      </c>
      <c r="AJ18" s="33" t="s">
        <v>792</v>
      </c>
      <c r="AK18" s="33" t="s">
        <v>793</v>
      </c>
      <c r="AL18" s="33" t="s">
        <v>794</v>
      </c>
      <c r="AM18" s="33" t="s">
        <v>795</v>
      </c>
      <c r="AN18" s="33" t="s">
        <v>796</v>
      </c>
      <c r="AO18" s="33" t="s">
        <v>797</v>
      </c>
      <c r="AP18" s="33" t="s">
        <v>798</v>
      </c>
      <c r="AQ18" s="33" t="s">
        <v>799</v>
      </c>
      <c r="AR18" s="33" t="s">
        <v>938</v>
      </c>
      <c r="AS18" s="33" t="s">
        <v>99</v>
      </c>
      <c r="AT18" s="33" t="s">
        <v>800</v>
      </c>
      <c r="AU18" s="33" t="s">
        <v>801</v>
      </c>
      <c r="AV18" s="33" t="s">
        <v>802</v>
      </c>
      <c r="AW18" s="33" t="s">
        <v>803</v>
      </c>
      <c r="AX18" s="33" t="s">
        <v>804</v>
      </c>
      <c r="AY18" s="33" t="s">
        <v>805</v>
      </c>
    </row>
    <row r="19" spans="1:51" ht="12">
      <c r="A19" s="123" t="s">
        <v>35</v>
      </c>
      <c r="B19" s="124" t="s">
        <v>757</v>
      </c>
      <c r="C19" s="125" t="s">
        <v>40</v>
      </c>
      <c r="D19" s="185">
        <f>D20+D33</f>
        <v>0</v>
      </c>
      <c r="E19" s="185">
        <f aca="true" t="shared" si="0" ref="E19:AY19">E20+E33</f>
        <v>0</v>
      </c>
      <c r="F19" s="185">
        <f t="shared" si="0"/>
        <v>0</v>
      </c>
      <c r="G19" s="185">
        <f t="shared" si="0"/>
        <v>0</v>
      </c>
      <c r="H19" s="185">
        <f t="shared" si="0"/>
        <v>0</v>
      </c>
      <c r="I19" s="185">
        <f t="shared" si="0"/>
        <v>0</v>
      </c>
      <c r="J19" s="185">
        <f t="shared" si="0"/>
        <v>0</v>
      </c>
      <c r="K19" s="185">
        <f t="shared" si="0"/>
        <v>0</v>
      </c>
      <c r="L19" s="185">
        <f t="shared" si="0"/>
        <v>0</v>
      </c>
      <c r="M19" s="185">
        <f t="shared" si="0"/>
        <v>0</v>
      </c>
      <c r="N19" s="185">
        <f t="shared" si="0"/>
        <v>0</v>
      </c>
      <c r="O19" s="185">
        <f t="shared" si="0"/>
        <v>0</v>
      </c>
      <c r="P19" s="185">
        <f t="shared" si="0"/>
        <v>0</v>
      </c>
      <c r="Q19" s="185">
        <f t="shared" si="0"/>
        <v>0</v>
      </c>
      <c r="R19" s="185">
        <f t="shared" si="0"/>
        <v>0</v>
      </c>
      <c r="S19" s="185">
        <f t="shared" si="0"/>
        <v>0</v>
      </c>
      <c r="T19" s="185">
        <f t="shared" si="0"/>
        <v>0</v>
      </c>
      <c r="U19" s="185">
        <f t="shared" si="0"/>
        <v>40</v>
      </c>
      <c r="V19" s="185">
        <f t="shared" si="0"/>
        <v>0</v>
      </c>
      <c r="W19" s="193">
        <f t="shared" si="0"/>
        <v>9.464</v>
      </c>
      <c r="X19" s="185">
        <f t="shared" si="0"/>
        <v>0</v>
      </c>
      <c r="Y19" s="185">
        <f t="shared" si="0"/>
        <v>0</v>
      </c>
      <c r="Z19" s="185">
        <f t="shared" si="0"/>
        <v>0</v>
      </c>
      <c r="AA19" s="185">
        <f t="shared" si="0"/>
        <v>0</v>
      </c>
      <c r="AB19" s="185">
        <f t="shared" si="0"/>
        <v>0</v>
      </c>
      <c r="AC19" s="185">
        <f t="shared" si="0"/>
        <v>0</v>
      </c>
      <c r="AD19" s="185">
        <f t="shared" si="0"/>
        <v>0</v>
      </c>
      <c r="AE19" s="185">
        <f t="shared" si="0"/>
        <v>0</v>
      </c>
      <c r="AF19" s="185">
        <f t="shared" si="0"/>
        <v>0</v>
      </c>
      <c r="AG19" s="185">
        <f t="shared" si="0"/>
        <v>0</v>
      </c>
      <c r="AH19" s="185">
        <f t="shared" si="0"/>
        <v>0</v>
      </c>
      <c r="AI19" s="185">
        <f t="shared" si="0"/>
        <v>0</v>
      </c>
      <c r="AJ19" s="185">
        <f t="shared" si="0"/>
        <v>0</v>
      </c>
      <c r="AK19" s="185">
        <f t="shared" si="0"/>
        <v>0</v>
      </c>
      <c r="AL19" s="185">
        <f t="shared" si="0"/>
        <v>0</v>
      </c>
      <c r="AM19" s="185">
        <f t="shared" si="0"/>
        <v>0</v>
      </c>
      <c r="AN19" s="185">
        <f t="shared" si="0"/>
        <v>0</v>
      </c>
      <c r="AO19" s="185">
        <f t="shared" si="0"/>
        <v>0</v>
      </c>
      <c r="AP19" s="185">
        <f t="shared" si="0"/>
        <v>0</v>
      </c>
      <c r="AQ19" s="185">
        <f t="shared" si="0"/>
        <v>0</v>
      </c>
      <c r="AR19" s="185">
        <f t="shared" si="0"/>
        <v>0</v>
      </c>
      <c r="AS19" s="185">
        <f t="shared" si="0"/>
        <v>0</v>
      </c>
      <c r="AT19" s="185">
        <f t="shared" si="0"/>
        <v>0</v>
      </c>
      <c r="AU19" s="185">
        <f t="shared" si="0"/>
        <v>0</v>
      </c>
      <c r="AV19" s="185">
        <f t="shared" si="0"/>
        <v>0</v>
      </c>
      <c r="AW19" s="185">
        <f t="shared" si="0"/>
        <v>0</v>
      </c>
      <c r="AX19" s="193">
        <f t="shared" si="0"/>
        <v>5.854</v>
      </c>
      <c r="AY19" s="193">
        <f t="shared" si="0"/>
        <v>2.282</v>
      </c>
    </row>
    <row r="20" spans="1:51" ht="25.5" outlineLevel="1">
      <c r="A20" s="116">
        <v>1.2</v>
      </c>
      <c r="B20" s="117" t="s">
        <v>732</v>
      </c>
      <c r="C20" s="126" t="s">
        <v>40</v>
      </c>
      <c r="D20" s="186">
        <f>D21+D25+D29</f>
        <v>0</v>
      </c>
      <c r="E20" s="186">
        <f aca="true" t="shared" si="1" ref="E20:AY20">E21+E25+E29</f>
        <v>0</v>
      </c>
      <c r="F20" s="186">
        <f t="shared" si="1"/>
        <v>0</v>
      </c>
      <c r="G20" s="186">
        <f t="shared" si="1"/>
        <v>0</v>
      </c>
      <c r="H20" s="186">
        <f t="shared" si="1"/>
        <v>0</v>
      </c>
      <c r="I20" s="186">
        <f t="shared" si="1"/>
        <v>0</v>
      </c>
      <c r="J20" s="186">
        <f t="shared" si="1"/>
        <v>0</v>
      </c>
      <c r="K20" s="186">
        <f t="shared" si="1"/>
        <v>0</v>
      </c>
      <c r="L20" s="186">
        <f t="shared" si="1"/>
        <v>0</v>
      </c>
      <c r="M20" s="186">
        <f t="shared" si="1"/>
        <v>0</v>
      </c>
      <c r="N20" s="186">
        <f t="shared" si="1"/>
        <v>0</v>
      </c>
      <c r="O20" s="186">
        <f t="shared" si="1"/>
        <v>0</v>
      </c>
      <c r="P20" s="186">
        <f t="shared" si="1"/>
        <v>0</v>
      </c>
      <c r="Q20" s="186">
        <f t="shared" si="1"/>
        <v>0</v>
      </c>
      <c r="R20" s="186">
        <f t="shared" si="1"/>
        <v>0</v>
      </c>
      <c r="S20" s="186">
        <f t="shared" si="1"/>
        <v>0</v>
      </c>
      <c r="T20" s="186">
        <f t="shared" si="1"/>
        <v>0</v>
      </c>
      <c r="U20" s="186">
        <f t="shared" si="1"/>
        <v>40</v>
      </c>
      <c r="V20" s="186">
        <f t="shared" si="1"/>
        <v>0</v>
      </c>
      <c r="W20" s="194">
        <f t="shared" si="1"/>
        <v>9.464</v>
      </c>
      <c r="X20" s="186">
        <f t="shared" si="1"/>
        <v>0</v>
      </c>
      <c r="Y20" s="186">
        <f t="shared" si="1"/>
        <v>0</v>
      </c>
      <c r="Z20" s="186">
        <f t="shared" si="1"/>
        <v>0</v>
      </c>
      <c r="AA20" s="186">
        <f t="shared" si="1"/>
        <v>0</v>
      </c>
      <c r="AB20" s="186">
        <f t="shared" si="1"/>
        <v>0</v>
      </c>
      <c r="AC20" s="186">
        <f t="shared" si="1"/>
        <v>0</v>
      </c>
      <c r="AD20" s="186">
        <f t="shared" si="1"/>
        <v>0</v>
      </c>
      <c r="AE20" s="186">
        <f t="shared" si="1"/>
        <v>0</v>
      </c>
      <c r="AF20" s="186">
        <f t="shared" si="1"/>
        <v>0</v>
      </c>
      <c r="AG20" s="186">
        <f t="shared" si="1"/>
        <v>0</v>
      </c>
      <c r="AH20" s="186">
        <f t="shared" si="1"/>
        <v>0</v>
      </c>
      <c r="AI20" s="186">
        <f t="shared" si="1"/>
        <v>0</v>
      </c>
      <c r="AJ20" s="186">
        <f t="shared" si="1"/>
        <v>0</v>
      </c>
      <c r="AK20" s="186">
        <f t="shared" si="1"/>
        <v>0</v>
      </c>
      <c r="AL20" s="186">
        <f t="shared" si="1"/>
        <v>0</v>
      </c>
      <c r="AM20" s="186">
        <f t="shared" si="1"/>
        <v>0</v>
      </c>
      <c r="AN20" s="186">
        <f t="shared" si="1"/>
        <v>0</v>
      </c>
      <c r="AO20" s="186">
        <f t="shared" si="1"/>
        <v>0</v>
      </c>
      <c r="AP20" s="186">
        <f t="shared" si="1"/>
        <v>0</v>
      </c>
      <c r="AQ20" s="186">
        <f t="shared" si="1"/>
        <v>0</v>
      </c>
      <c r="AR20" s="186">
        <f t="shared" si="1"/>
        <v>0</v>
      </c>
      <c r="AS20" s="186">
        <f t="shared" si="1"/>
        <v>0</v>
      </c>
      <c r="AT20" s="186">
        <f t="shared" si="1"/>
        <v>0</v>
      </c>
      <c r="AU20" s="186">
        <f t="shared" si="1"/>
        <v>0</v>
      </c>
      <c r="AV20" s="186">
        <f t="shared" si="1"/>
        <v>0</v>
      </c>
      <c r="AW20" s="186">
        <f t="shared" si="1"/>
        <v>0</v>
      </c>
      <c r="AX20" s="194">
        <f t="shared" si="1"/>
        <v>5.854</v>
      </c>
      <c r="AY20" s="194">
        <f t="shared" si="1"/>
        <v>2.282</v>
      </c>
    </row>
    <row r="21" spans="1:51" ht="38.25">
      <c r="A21" s="118" t="s">
        <v>842</v>
      </c>
      <c r="B21" s="119" t="s">
        <v>733</v>
      </c>
      <c r="C21" s="127" t="s">
        <v>40</v>
      </c>
      <c r="D21" s="187">
        <f>D22</f>
        <v>0</v>
      </c>
      <c r="E21" s="187">
        <f aca="true" t="shared" si="2" ref="E21:AY21">E22</f>
        <v>0</v>
      </c>
      <c r="F21" s="187">
        <f t="shared" si="2"/>
        <v>0</v>
      </c>
      <c r="G21" s="187">
        <f t="shared" si="2"/>
        <v>0</v>
      </c>
      <c r="H21" s="187">
        <f t="shared" si="2"/>
        <v>0</v>
      </c>
      <c r="I21" s="187">
        <f t="shared" si="2"/>
        <v>0</v>
      </c>
      <c r="J21" s="187">
        <f t="shared" si="2"/>
        <v>0</v>
      </c>
      <c r="K21" s="187">
        <f t="shared" si="2"/>
        <v>0</v>
      </c>
      <c r="L21" s="187">
        <f t="shared" si="2"/>
        <v>0</v>
      </c>
      <c r="M21" s="187">
        <f t="shared" si="2"/>
        <v>0</v>
      </c>
      <c r="N21" s="187">
        <f t="shared" si="2"/>
        <v>0</v>
      </c>
      <c r="O21" s="187">
        <f t="shared" si="2"/>
        <v>0</v>
      </c>
      <c r="P21" s="187">
        <f t="shared" si="2"/>
        <v>0</v>
      </c>
      <c r="Q21" s="187">
        <f t="shared" si="2"/>
        <v>0</v>
      </c>
      <c r="R21" s="187">
        <f t="shared" si="2"/>
        <v>0</v>
      </c>
      <c r="S21" s="187">
        <f t="shared" si="2"/>
        <v>0</v>
      </c>
      <c r="T21" s="187">
        <f t="shared" si="2"/>
        <v>0</v>
      </c>
      <c r="U21" s="187">
        <f t="shared" si="2"/>
        <v>40</v>
      </c>
      <c r="V21" s="187">
        <f t="shared" si="2"/>
        <v>0</v>
      </c>
      <c r="W21" s="154">
        <f t="shared" si="2"/>
        <v>0</v>
      </c>
      <c r="X21" s="187">
        <f t="shared" si="2"/>
        <v>0</v>
      </c>
      <c r="Y21" s="187">
        <f t="shared" si="2"/>
        <v>0</v>
      </c>
      <c r="Z21" s="187">
        <f t="shared" si="2"/>
        <v>0</v>
      </c>
      <c r="AA21" s="187">
        <f t="shared" si="2"/>
        <v>0</v>
      </c>
      <c r="AB21" s="187">
        <f t="shared" si="2"/>
        <v>0</v>
      </c>
      <c r="AC21" s="187">
        <f t="shared" si="2"/>
        <v>0</v>
      </c>
      <c r="AD21" s="187">
        <f t="shared" si="2"/>
        <v>0</v>
      </c>
      <c r="AE21" s="187">
        <f t="shared" si="2"/>
        <v>0</v>
      </c>
      <c r="AF21" s="187">
        <f t="shared" si="2"/>
        <v>0</v>
      </c>
      <c r="AG21" s="187">
        <f t="shared" si="2"/>
        <v>0</v>
      </c>
      <c r="AH21" s="187">
        <f t="shared" si="2"/>
        <v>0</v>
      </c>
      <c r="AI21" s="187">
        <f t="shared" si="2"/>
        <v>0</v>
      </c>
      <c r="AJ21" s="187">
        <f t="shared" si="2"/>
        <v>0</v>
      </c>
      <c r="AK21" s="187">
        <f t="shared" si="2"/>
        <v>0</v>
      </c>
      <c r="AL21" s="187">
        <f t="shared" si="2"/>
        <v>0</v>
      </c>
      <c r="AM21" s="187">
        <f t="shared" si="2"/>
        <v>0</v>
      </c>
      <c r="AN21" s="187">
        <f t="shared" si="2"/>
        <v>0</v>
      </c>
      <c r="AO21" s="187">
        <f t="shared" si="2"/>
        <v>0</v>
      </c>
      <c r="AP21" s="187">
        <f t="shared" si="2"/>
        <v>0</v>
      </c>
      <c r="AQ21" s="187">
        <f t="shared" si="2"/>
        <v>0</v>
      </c>
      <c r="AR21" s="187">
        <f t="shared" si="2"/>
        <v>0</v>
      </c>
      <c r="AS21" s="187">
        <f t="shared" si="2"/>
        <v>0</v>
      </c>
      <c r="AT21" s="187">
        <f t="shared" si="2"/>
        <v>0</v>
      </c>
      <c r="AU21" s="187">
        <f t="shared" si="2"/>
        <v>0</v>
      </c>
      <c r="AV21" s="187">
        <f t="shared" si="2"/>
        <v>0</v>
      </c>
      <c r="AW21" s="187">
        <f t="shared" si="2"/>
        <v>0</v>
      </c>
      <c r="AX21" s="154">
        <f t="shared" si="2"/>
        <v>0</v>
      </c>
      <c r="AY21" s="154">
        <f t="shared" si="2"/>
        <v>0</v>
      </c>
    </row>
    <row r="22" spans="1:51" ht="25.5" outlineLevel="1">
      <c r="A22" s="134" t="s">
        <v>843</v>
      </c>
      <c r="B22" s="132" t="s">
        <v>36</v>
      </c>
      <c r="C22" s="133" t="s">
        <v>40</v>
      </c>
      <c r="D22" s="188">
        <f>D23+D24</f>
        <v>0</v>
      </c>
      <c r="E22" s="188">
        <f aca="true" t="shared" si="3" ref="E22:AY22">E23+E24</f>
        <v>0</v>
      </c>
      <c r="F22" s="188">
        <f t="shared" si="3"/>
        <v>0</v>
      </c>
      <c r="G22" s="188">
        <f t="shared" si="3"/>
        <v>0</v>
      </c>
      <c r="H22" s="188">
        <f t="shared" si="3"/>
        <v>0</v>
      </c>
      <c r="I22" s="188">
        <f t="shared" si="3"/>
        <v>0</v>
      </c>
      <c r="J22" s="188">
        <f t="shared" si="3"/>
        <v>0</v>
      </c>
      <c r="K22" s="188">
        <f t="shared" si="3"/>
        <v>0</v>
      </c>
      <c r="L22" s="188">
        <f t="shared" si="3"/>
        <v>0</v>
      </c>
      <c r="M22" s="188">
        <f t="shared" si="3"/>
        <v>0</v>
      </c>
      <c r="N22" s="188">
        <f t="shared" si="3"/>
        <v>0</v>
      </c>
      <c r="O22" s="188">
        <f t="shared" si="3"/>
        <v>0</v>
      </c>
      <c r="P22" s="188">
        <f t="shared" si="3"/>
        <v>0</v>
      </c>
      <c r="Q22" s="188">
        <f t="shared" si="3"/>
        <v>0</v>
      </c>
      <c r="R22" s="188">
        <f t="shared" si="3"/>
        <v>0</v>
      </c>
      <c r="S22" s="188">
        <f t="shared" si="3"/>
        <v>0</v>
      </c>
      <c r="T22" s="188">
        <f t="shared" si="3"/>
        <v>0</v>
      </c>
      <c r="U22" s="188">
        <f t="shared" si="3"/>
        <v>40</v>
      </c>
      <c r="V22" s="188">
        <f t="shared" si="3"/>
        <v>0</v>
      </c>
      <c r="W22" s="195">
        <f t="shared" si="3"/>
        <v>0</v>
      </c>
      <c r="X22" s="188">
        <f t="shared" si="3"/>
        <v>0</v>
      </c>
      <c r="Y22" s="188">
        <f t="shared" si="3"/>
        <v>0</v>
      </c>
      <c r="Z22" s="188">
        <f t="shared" si="3"/>
        <v>0</v>
      </c>
      <c r="AA22" s="188">
        <f t="shared" si="3"/>
        <v>0</v>
      </c>
      <c r="AB22" s="188">
        <f t="shared" si="3"/>
        <v>0</v>
      </c>
      <c r="AC22" s="188">
        <f t="shared" si="3"/>
        <v>0</v>
      </c>
      <c r="AD22" s="188">
        <f t="shared" si="3"/>
        <v>0</v>
      </c>
      <c r="AE22" s="188">
        <f t="shared" si="3"/>
        <v>0</v>
      </c>
      <c r="AF22" s="188">
        <f t="shared" si="3"/>
        <v>0</v>
      </c>
      <c r="AG22" s="188">
        <f t="shared" si="3"/>
        <v>0</v>
      </c>
      <c r="AH22" s="188">
        <f t="shared" si="3"/>
        <v>0</v>
      </c>
      <c r="AI22" s="188">
        <f t="shared" si="3"/>
        <v>0</v>
      </c>
      <c r="AJ22" s="188">
        <f t="shared" si="3"/>
        <v>0</v>
      </c>
      <c r="AK22" s="188">
        <f t="shared" si="3"/>
        <v>0</v>
      </c>
      <c r="AL22" s="188">
        <f t="shared" si="3"/>
        <v>0</v>
      </c>
      <c r="AM22" s="188">
        <f t="shared" si="3"/>
        <v>0</v>
      </c>
      <c r="AN22" s="188">
        <f t="shared" si="3"/>
        <v>0</v>
      </c>
      <c r="AO22" s="188">
        <f t="shared" si="3"/>
        <v>0</v>
      </c>
      <c r="AP22" s="188">
        <f t="shared" si="3"/>
        <v>0</v>
      </c>
      <c r="AQ22" s="188">
        <f t="shared" si="3"/>
        <v>0</v>
      </c>
      <c r="AR22" s="188">
        <f t="shared" si="3"/>
        <v>0</v>
      </c>
      <c r="AS22" s="188">
        <f t="shared" si="3"/>
        <v>0</v>
      </c>
      <c r="AT22" s="188">
        <f t="shared" si="3"/>
        <v>0</v>
      </c>
      <c r="AU22" s="188">
        <f t="shared" si="3"/>
        <v>0</v>
      </c>
      <c r="AV22" s="188">
        <f t="shared" si="3"/>
        <v>0</v>
      </c>
      <c r="AW22" s="188">
        <f t="shared" si="3"/>
        <v>0</v>
      </c>
      <c r="AX22" s="195">
        <f t="shared" si="3"/>
        <v>0</v>
      </c>
      <c r="AY22" s="195">
        <f t="shared" si="3"/>
        <v>0</v>
      </c>
    </row>
    <row r="23" spans="1:51" ht="12.75">
      <c r="A23" s="120" t="s">
        <v>843</v>
      </c>
      <c r="B23" s="121" t="s">
        <v>734</v>
      </c>
      <c r="C23" s="128" t="s">
        <v>40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40</v>
      </c>
      <c r="V23" s="190">
        <v>0</v>
      </c>
      <c r="W23" s="184">
        <v>0</v>
      </c>
      <c r="X23" s="190">
        <v>0</v>
      </c>
      <c r="Y23" s="190">
        <v>0</v>
      </c>
      <c r="Z23" s="190">
        <v>0</v>
      </c>
      <c r="AA23" s="190">
        <v>0</v>
      </c>
      <c r="AB23" s="190">
        <v>0</v>
      </c>
      <c r="AC23" s="190">
        <v>0</v>
      </c>
      <c r="AD23" s="190">
        <v>0</v>
      </c>
      <c r="AE23" s="190">
        <v>0</v>
      </c>
      <c r="AF23" s="190">
        <v>0</v>
      </c>
      <c r="AG23" s="190">
        <v>0</v>
      </c>
      <c r="AH23" s="190">
        <v>0</v>
      </c>
      <c r="AI23" s="190">
        <v>0</v>
      </c>
      <c r="AJ23" s="190">
        <v>0</v>
      </c>
      <c r="AK23" s="190">
        <v>0</v>
      </c>
      <c r="AL23" s="190">
        <v>0</v>
      </c>
      <c r="AM23" s="190">
        <v>0</v>
      </c>
      <c r="AN23" s="190">
        <v>0</v>
      </c>
      <c r="AO23" s="190">
        <v>0</v>
      </c>
      <c r="AP23" s="190">
        <v>0</v>
      </c>
      <c r="AQ23" s="190">
        <v>0</v>
      </c>
      <c r="AR23" s="190">
        <v>0</v>
      </c>
      <c r="AS23" s="190">
        <v>0</v>
      </c>
      <c r="AT23" s="190">
        <v>0</v>
      </c>
      <c r="AU23" s="190">
        <v>0</v>
      </c>
      <c r="AV23" s="190">
        <v>0</v>
      </c>
      <c r="AW23" s="190">
        <v>0</v>
      </c>
      <c r="AX23" s="184">
        <v>0</v>
      </c>
      <c r="AY23" s="184">
        <v>0</v>
      </c>
    </row>
    <row r="24" spans="1:51" ht="12.75" outlineLevel="2">
      <c r="A24" s="120" t="s">
        <v>843</v>
      </c>
      <c r="B24" s="121" t="s">
        <v>735</v>
      </c>
      <c r="C24" s="128" t="s">
        <v>40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0</v>
      </c>
      <c r="M24" s="191">
        <v>0</v>
      </c>
      <c r="N24" s="191">
        <v>0</v>
      </c>
      <c r="O24" s="191">
        <v>0</v>
      </c>
      <c r="P24" s="191">
        <v>0</v>
      </c>
      <c r="Q24" s="191">
        <v>0</v>
      </c>
      <c r="R24" s="191">
        <v>0</v>
      </c>
      <c r="S24" s="191">
        <v>0</v>
      </c>
      <c r="T24" s="191">
        <v>0</v>
      </c>
      <c r="U24" s="191">
        <v>0</v>
      </c>
      <c r="V24" s="191">
        <v>0</v>
      </c>
      <c r="W24" s="196">
        <v>0</v>
      </c>
      <c r="X24" s="191">
        <v>0</v>
      </c>
      <c r="Y24" s="191">
        <v>0</v>
      </c>
      <c r="Z24" s="191">
        <v>0</v>
      </c>
      <c r="AA24" s="191">
        <v>0</v>
      </c>
      <c r="AB24" s="191">
        <v>0</v>
      </c>
      <c r="AC24" s="191">
        <v>0</v>
      </c>
      <c r="AD24" s="191">
        <v>0</v>
      </c>
      <c r="AE24" s="191">
        <v>0</v>
      </c>
      <c r="AF24" s="191">
        <v>0</v>
      </c>
      <c r="AG24" s="191">
        <v>0</v>
      </c>
      <c r="AH24" s="191">
        <v>0</v>
      </c>
      <c r="AI24" s="191">
        <v>0</v>
      </c>
      <c r="AJ24" s="191">
        <v>0</v>
      </c>
      <c r="AK24" s="191">
        <v>0</v>
      </c>
      <c r="AL24" s="191">
        <v>0</v>
      </c>
      <c r="AM24" s="191">
        <v>0</v>
      </c>
      <c r="AN24" s="191">
        <v>0</v>
      </c>
      <c r="AO24" s="191">
        <v>0</v>
      </c>
      <c r="AP24" s="191">
        <v>0</v>
      </c>
      <c r="AQ24" s="191">
        <v>0</v>
      </c>
      <c r="AR24" s="191">
        <v>0</v>
      </c>
      <c r="AS24" s="191">
        <v>0</v>
      </c>
      <c r="AT24" s="191">
        <v>0</v>
      </c>
      <c r="AU24" s="191">
        <v>0</v>
      </c>
      <c r="AV24" s="191">
        <v>0</v>
      </c>
      <c r="AW24" s="191">
        <v>0</v>
      </c>
      <c r="AX24" s="196">
        <v>0</v>
      </c>
      <c r="AY24" s="196">
        <v>0</v>
      </c>
    </row>
    <row r="25" spans="1:51" ht="25.5" outlineLevel="1">
      <c r="A25" s="118" t="s">
        <v>845</v>
      </c>
      <c r="B25" s="119" t="s">
        <v>37</v>
      </c>
      <c r="C25" s="127" t="s">
        <v>40</v>
      </c>
      <c r="D25" s="187">
        <f>D26</f>
        <v>0</v>
      </c>
      <c r="E25" s="187">
        <f aca="true" t="shared" si="4" ref="E25:AY25">E26</f>
        <v>0</v>
      </c>
      <c r="F25" s="187">
        <f t="shared" si="4"/>
        <v>0</v>
      </c>
      <c r="G25" s="187">
        <f t="shared" si="4"/>
        <v>0</v>
      </c>
      <c r="H25" s="187">
        <f t="shared" si="4"/>
        <v>0</v>
      </c>
      <c r="I25" s="187">
        <f t="shared" si="4"/>
        <v>0</v>
      </c>
      <c r="J25" s="187">
        <f t="shared" si="4"/>
        <v>0</v>
      </c>
      <c r="K25" s="187">
        <f t="shared" si="4"/>
        <v>0</v>
      </c>
      <c r="L25" s="187">
        <f t="shared" si="4"/>
        <v>0</v>
      </c>
      <c r="M25" s="187">
        <f t="shared" si="4"/>
        <v>0</v>
      </c>
      <c r="N25" s="187">
        <f t="shared" si="4"/>
        <v>0</v>
      </c>
      <c r="O25" s="187">
        <f t="shared" si="4"/>
        <v>0</v>
      </c>
      <c r="P25" s="187">
        <f t="shared" si="4"/>
        <v>0</v>
      </c>
      <c r="Q25" s="187">
        <f t="shared" si="4"/>
        <v>0</v>
      </c>
      <c r="R25" s="187">
        <f t="shared" si="4"/>
        <v>0</v>
      </c>
      <c r="S25" s="187">
        <f t="shared" si="4"/>
        <v>0</v>
      </c>
      <c r="T25" s="187">
        <f t="shared" si="4"/>
        <v>0</v>
      </c>
      <c r="U25" s="187">
        <f t="shared" si="4"/>
        <v>0</v>
      </c>
      <c r="V25" s="187">
        <f t="shared" si="4"/>
        <v>0</v>
      </c>
      <c r="W25" s="154">
        <f t="shared" si="4"/>
        <v>9.464</v>
      </c>
      <c r="X25" s="187">
        <f t="shared" si="4"/>
        <v>0</v>
      </c>
      <c r="Y25" s="187">
        <f t="shared" si="4"/>
        <v>0</v>
      </c>
      <c r="Z25" s="187">
        <f t="shared" si="4"/>
        <v>0</v>
      </c>
      <c r="AA25" s="187">
        <f t="shared" si="4"/>
        <v>0</v>
      </c>
      <c r="AB25" s="187">
        <f t="shared" si="4"/>
        <v>0</v>
      </c>
      <c r="AC25" s="187">
        <f t="shared" si="4"/>
        <v>0</v>
      </c>
      <c r="AD25" s="187">
        <f t="shared" si="4"/>
        <v>0</v>
      </c>
      <c r="AE25" s="187">
        <f t="shared" si="4"/>
        <v>0</v>
      </c>
      <c r="AF25" s="187">
        <f t="shared" si="4"/>
        <v>0</v>
      </c>
      <c r="AG25" s="187">
        <f t="shared" si="4"/>
        <v>0</v>
      </c>
      <c r="AH25" s="187">
        <f t="shared" si="4"/>
        <v>0</v>
      </c>
      <c r="AI25" s="187">
        <f t="shared" si="4"/>
        <v>0</v>
      </c>
      <c r="AJ25" s="187">
        <f t="shared" si="4"/>
        <v>0</v>
      </c>
      <c r="AK25" s="187">
        <f t="shared" si="4"/>
        <v>0</v>
      </c>
      <c r="AL25" s="187">
        <f t="shared" si="4"/>
        <v>0</v>
      </c>
      <c r="AM25" s="187">
        <f t="shared" si="4"/>
        <v>0</v>
      </c>
      <c r="AN25" s="187">
        <f t="shared" si="4"/>
        <v>0</v>
      </c>
      <c r="AO25" s="187">
        <f t="shared" si="4"/>
        <v>0</v>
      </c>
      <c r="AP25" s="187">
        <f t="shared" si="4"/>
        <v>0</v>
      </c>
      <c r="AQ25" s="187">
        <f t="shared" si="4"/>
        <v>0</v>
      </c>
      <c r="AR25" s="187">
        <f t="shared" si="4"/>
        <v>0</v>
      </c>
      <c r="AS25" s="187">
        <f t="shared" si="4"/>
        <v>0</v>
      </c>
      <c r="AT25" s="187">
        <f t="shared" si="4"/>
        <v>0</v>
      </c>
      <c r="AU25" s="187">
        <f t="shared" si="4"/>
        <v>0</v>
      </c>
      <c r="AV25" s="187">
        <f t="shared" si="4"/>
        <v>0</v>
      </c>
      <c r="AW25" s="187">
        <f t="shared" si="4"/>
        <v>0</v>
      </c>
      <c r="AX25" s="154">
        <f t="shared" si="4"/>
        <v>0</v>
      </c>
      <c r="AY25" s="154">
        <f t="shared" si="4"/>
        <v>0</v>
      </c>
    </row>
    <row r="26" spans="1:51" ht="12.75">
      <c r="A26" s="134" t="s">
        <v>38</v>
      </c>
      <c r="B26" s="132" t="s">
        <v>39</v>
      </c>
      <c r="C26" s="133" t="s">
        <v>40</v>
      </c>
      <c r="D26" s="189">
        <f>D27+D28</f>
        <v>0</v>
      </c>
      <c r="E26" s="189">
        <f aca="true" t="shared" si="5" ref="E26:AY26">E27+E28</f>
        <v>0</v>
      </c>
      <c r="F26" s="189">
        <f t="shared" si="5"/>
        <v>0</v>
      </c>
      <c r="G26" s="189">
        <f t="shared" si="5"/>
        <v>0</v>
      </c>
      <c r="H26" s="189">
        <f t="shared" si="5"/>
        <v>0</v>
      </c>
      <c r="I26" s="189">
        <f t="shared" si="5"/>
        <v>0</v>
      </c>
      <c r="J26" s="189">
        <f t="shared" si="5"/>
        <v>0</v>
      </c>
      <c r="K26" s="189">
        <f t="shared" si="5"/>
        <v>0</v>
      </c>
      <c r="L26" s="189">
        <f t="shared" si="5"/>
        <v>0</v>
      </c>
      <c r="M26" s="189">
        <f t="shared" si="5"/>
        <v>0</v>
      </c>
      <c r="N26" s="189">
        <f t="shared" si="5"/>
        <v>0</v>
      </c>
      <c r="O26" s="189">
        <f t="shared" si="5"/>
        <v>0</v>
      </c>
      <c r="P26" s="189">
        <f t="shared" si="5"/>
        <v>0</v>
      </c>
      <c r="Q26" s="189">
        <f t="shared" si="5"/>
        <v>0</v>
      </c>
      <c r="R26" s="189">
        <f t="shared" si="5"/>
        <v>0</v>
      </c>
      <c r="S26" s="189">
        <f t="shared" si="5"/>
        <v>0</v>
      </c>
      <c r="T26" s="189">
        <f t="shared" si="5"/>
        <v>0</v>
      </c>
      <c r="U26" s="189">
        <f t="shared" si="5"/>
        <v>0</v>
      </c>
      <c r="V26" s="189">
        <f t="shared" si="5"/>
        <v>0</v>
      </c>
      <c r="W26" s="158">
        <f t="shared" si="5"/>
        <v>9.464</v>
      </c>
      <c r="X26" s="189">
        <f t="shared" si="5"/>
        <v>0</v>
      </c>
      <c r="Y26" s="189">
        <f t="shared" si="5"/>
        <v>0</v>
      </c>
      <c r="Z26" s="189">
        <f t="shared" si="5"/>
        <v>0</v>
      </c>
      <c r="AA26" s="189">
        <f t="shared" si="5"/>
        <v>0</v>
      </c>
      <c r="AB26" s="189">
        <f t="shared" si="5"/>
        <v>0</v>
      </c>
      <c r="AC26" s="189">
        <f t="shared" si="5"/>
        <v>0</v>
      </c>
      <c r="AD26" s="189">
        <f t="shared" si="5"/>
        <v>0</v>
      </c>
      <c r="AE26" s="189">
        <f t="shared" si="5"/>
        <v>0</v>
      </c>
      <c r="AF26" s="189">
        <f t="shared" si="5"/>
        <v>0</v>
      </c>
      <c r="AG26" s="189">
        <f t="shared" si="5"/>
        <v>0</v>
      </c>
      <c r="AH26" s="189">
        <f t="shared" si="5"/>
        <v>0</v>
      </c>
      <c r="AI26" s="189">
        <f t="shared" si="5"/>
        <v>0</v>
      </c>
      <c r="AJ26" s="189">
        <f t="shared" si="5"/>
        <v>0</v>
      </c>
      <c r="AK26" s="189">
        <f t="shared" si="5"/>
        <v>0</v>
      </c>
      <c r="AL26" s="189">
        <f t="shared" si="5"/>
        <v>0</v>
      </c>
      <c r="AM26" s="189">
        <f t="shared" si="5"/>
        <v>0</v>
      </c>
      <c r="AN26" s="189">
        <f t="shared" si="5"/>
        <v>0</v>
      </c>
      <c r="AO26" s="189">
        <f t="shared" si="5"/>
        <v>0</v>
      </c>
      <c r="AP26" s="189">
        <f t="shared" si="5"/>
        <v>0</v>
      </c>
      <c r="AQ26" s="189">
        <f t="shared" si="5"/>
        <v>0</v>
      </c>
      <c r="AR26" s="189">
        <f t="shared" si="5"/>
        <v>0</v>
      </c>
      <c r="AS26" s="189">
        <f t="shared" si="5"/>
        <v>0</v>
      </c>
      <c r="AT26" s="189">
        <f t="shared" si="5"/>
        <v>0</v>
      </c>
      <c r="AU26" s="189">
        <f t="shared" si="5"/>
        <v>0</v>
      </c>
      <c r="AV26" s="189">
        <f t="shared" si="5"/>
        <v>0</v>
      </c>
      <c r="AW26" s="189">
        <f t="shared" si="5"/>
        <v>0</v>
      </c>
      <c r="AX26" s="158">
        <f t="shared" si="5"/>
        <v>0</v>
      </c>
      <c r="AY26" s="158">
        <f t="shared" si="5"/>
        <v>0</v>
      </c>
    </row>
    <row r="27" spans="1:51" ht="12.75" outlineLevel="1">
      <c r="A27" s="120" t="s">
        <v>38</v>
      </c>
      <c r="B27" s="121" t="s">
        <v>736</v>
      </c>
      <c r="C27" s="128" t="s">
        <v>40</v>
      </c>
      <c r="D27" s="191">
        <v>0</v>
      </c>
      <c r="E27" s="191">
        <v>0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191">
        <v>0</v>
      </c>
      <c r="P27" s="191">
        <v>0</v>
      </c>
      <c r="Q27" s="191">
        <v>0</v>
      </c>
      <c r="R27" s="191">
        <v>0</v>
      </c>
      <c r="S27" s="191">
        <v>0</v>
      </c>
      <c r="T27" s="191">
        <v>0</v>
      </c>
      <c r="U27" s="191">
        <v>0</v>
      </c>
      <c r="V27" s="191">
        <v>0</v>
      </c>
      <c r="W27" s="196">
        <v>0</v>
      </c>
      <c r="X27" s="191">
        <v>0</v>
      </c>
      <c r="Y27" s="191">
        <v>0</v>
      </c>
      <c r="Z27" s="191">
        <v>0</v>
      </c>
      <c r="AA27" s="191">
        <v>0</v>
      </c>
      <c r="AB27" s="191">
        <v>0</v>
      </c>
      <c r="AC27" s="191">
        <v>0</v>
      </c>
      <c r="AD27" s="191">
        <v>0</v>
      </c>
      <c r="AE27" s="191">
        <v>0</v>
      </c>
      <c r="AF27" s="191">
        <v>0</v>
      </c>
      <c r="AG27" s="191">
        <v>0</v>
      </c>
      <c r="AH27" s="191">
        <v>0</v>
      </c>
      <c r="AI27" s="191">
        <v>0</v>
      </c>
      <c r="AJ27" s="191">
        <v>0</v>
      </c>
      <c r="AK27" s="191">
        <v>0</v>
      </c>
      <c r="AL27" s="191">
        <v>0</v>
      </c>
      <c r="AM27" s="191">
        <v>0</v>
      </c>
      <c r="AN27" s="191">
        <v>0</v>
      </c>
      <c r="AO27" s="191">
        <v>0</v>
      </c>
      <c r="AP27" s="191">
        <v>0</v>
      </c>
      <c r="AQ27" s="191">
        <v>0</v>
      </c>
      <c r="AR27" s="191">
        <v>0</v>
      </c>
      <c r="AS27" s="191">
        <v>0</v>
      </c>
      <c r="AT27" s="191">
        <v>0</v>
      </c>
      <c r="AU27" s="191">
        <v>0</v>
      </c>
      <c r="AV27" s="191">
        <v>0</v>
      </c>
      <c r="AW27" s="191">
        <v>0</v>
      </c>
      <c r="AX27" s="196">
        <v>0</v>
      </c>
      <c r="AY27" s="196">
        <v>0</v>
      </c>
    </row>
    <row r="28" spans="1:51" ht="12.75" outlineLevel="1">
      <c r="A28" s="120" t="s">
        <v>38</v>
      </c>
      <c r="B28" s="121" t="s">
        <v>737</v>
      </c>
      <c r="C28" s="128" t="s">
        <v>40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6">
        <v>9.464</v>
      </c>
      <c r="X28" s="191">
        <v>0</v>
      </c>
      <c r="Y28" s="191">
        <v>0</v>
      </c>
      <c r="Z28" s="191">
        <v>0</v>
      </c>
      <c r="AA28" s="191">
        <v>0</v>
      </c>
      <c r="AB28" s="191">
        <v>0</v>
      </c>
      <c r="AC28" s="191">
        <v>0</v>
      </c>
      <c r="AD28" s="191">
        <v>0</v>
      </c>
      <c r="AE28" s="191">
        <v>0</v>
      </c>
      <c r="AF28" s="191">
        <v>0</v>
      </c>
      <c r="AG28" s="191">
        <v>0</v>
      </c>
      <c r="AH28" s="191">
        <v>0</v>
      </c>
      <c r="AI28" s="191">
        <v>0</v>
      </c>
      <c r="AJ28" s="191">
        <v>0</v>
      </c>
      <c r="AK28" s="191">
        <v>0</v>
      </c>
      <c r="AL28" s="191">
        <v>0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  <c r="AT28" s="191">
        <v>0</v>
      </c>
      <c r="AU28" s="191">
        <v>0</v>
      </c>
      <c r="AV28" s="191">
        <v>0</v>
      </c>
      <c r="AW28" s="191">
        <v>0</v>
      </c>
      <c r="AX28" s="196">
        <v>0</v>
      </c>
      <c r="AY28" s="196">
        <v>0</v>
      </c>
    </row>
    <row r="29" spans="1:51" ht="25.5" outlineLevel="1">
      <c r="A29" s="118" t="s">
        <v>41</v>
      </c>
      <c r="B29" s="119" t="s">
        <v>42</v>
      </c>
      <c r="C29" s="127" t="s">
        <v>40</v>
      </c>
      <c r="D29" s="192">
        <f>D30</f>
        <v>0</v>
      </c>
      <c r="E29" s="192">
        <f aca="true" t="shared" si="6" ref="E29:AY29">E30</f>
        <v>0</v>
      </c>
      <c r="F29" s="192">
        <f t="shared" si="6"/>
        <v>0</v>
      </c>
      <c r="G29" s="192">
        <f t="shared" si="6"/>
        <v>0</v>
      </c>
      <c r="H29" s="192">
        <f t="shared" si="6"/>
        <v>0</v>
      </c>
      <c r="I29" s="192">
        <f t="shared" si="6"/>
        <v>0</v>
      </c>
      <c r="J29" s="192">
        <f t="shared" si="6"/>
        <v>0</v>
      </c>
      <c r="K29" s="192">
        <f t="shared" si="6"/>
        <v>0</v>
      </c>
      <c r="L29" s="192">
        <f t="shared" si="6"/>
        <v>0</v>
      </c>
      <c r="M29" s="192">
        <f t="shared" si="6"/>
        <v>0</v>
      </c>
      <c r="N29" s="192">
        <f t="shared" si="6"/>
        <v>0</v>
      </c>
      <c r="O29" s="192">
        <f t="shared" si="6"/>
        <v>0</v>
      </c>
      <c r="P29" s="192">
        <f t="shared" si="6"/>
        <v>0</v>
      </c>
      <c r="Q29" s="192">
        <f t="shared" si="6"/>
        <v>0</v>
      </c>
      <c r="R29" s="192">
        <f t="shared" si="6"/>
        <v>0</v>
      </c>
      <c r="S29" s="192">
        <f t="shared" si="6"/>
        <v>0</v>
      </c>
      <c r="T29" s="192">
        <f t="shared" si="6"/>
        <v>0</v>
      </c>
      <c r="U29" s="192">
        <f t="shared" si="6"/>
        <v>0</v>
      </c>
      <c r="V29" s="192">
        <f t="shared" si="6"/>
        <v>0</v>
      </c>
      <c r="W29" s="197">
        <f t="shared" si="6"/>
        <v>0</v>
      </c>
      <c r="X29" s="192">
        <f t="shared" si="6"/>
        <v>0</v>
      </c>
      <c r="Y29" s="192">
        <f t="shared" si="6"/>
        <v>0</v>
      </c>
      <c r="Z29" s="192">
        <f t="shared" si="6"/>
        <v>0</v>
      </c>
      <c r="AA29" s="192">
        <f t="shared" si="6"/>
        <v>0</v>
      </c>
      <c r="AB29" s="192">
        <f t="shared" si="6"/>
        <v>0</v>
      </c>
      <c r="AC29" s="192">
        <f t="shared" si="6"/>
        <v>0</v>
      </c>
      <c r="AD29" s="192">
        <f t="shared" si="6"/>
        <v>0</v>
      </c>
      <c r="AE29" s="192">
        <f t="shared" si="6"/>
        <v>0</v>
      </c>
      <c r="AF29" s="192">
        <f t="shared" si="6"/>
        <v>0</v>
      </c>
      <c r="AG29" s="192">
        <f t="shared" si="6"/>
        <v>0</v>
      </c>
      <c r="AH29" s="192">
        <f t="shared" si="6"/>
        <v>0</v>
      </c>
      <c r="AI29" s="192">
        <f t="shared" si="6"/>
        <v>0</v>
      </c>
      <c r="AJ29" s="192">
        <f t="shared" si="6"/>
        <v>0</v>
      </c>
      <c r="AK29" s="192">
        <f t="shared" si="6"/>
        <v>0</v>
      </c>
      <c r="AL29" s="192">
        <f t="shared" si="6"/>
        <v>0</v>
      </c>
      <c r="AM29" s="192">
        <f t="shared" si="6"/>
        <v>0</v>
      </c>
      <c r="AN29" s="192">
        <f t="shared" si="6"/>
        <v>0</v>
      </c>
      <c r="AO29" s="192">
        <f t="shared" si="6"/>
        <v>0</v>
      </c>
      <c r="AP29" s="192">
        <f t="shared" si="6"/>
        <v>0</v>
      </c>
      <c r="AQ29" s="192">
        <f t="shared" si="6"/>
        <v>0</v>
      </c>
      <c r="AR29" s="192">
        <f t="shared" si="6"/>
        <v>0</v>
      </c>
      <c r="AS29" s="192">
        <f t="shared" si="6"/>
        <v>0</v>
      </c>
      <c r="AT29" s="192">
        <f t="shared" si="6"/>
        <v>0</v>
      </c>
      <c r="AU29" s="192">
        <f t="shared" si="6"/>
        <v>0</v>
      </c>
      <c r="AV29" s="192">
        <f t="shared" si="6"/>
        <v>0</v>
      </c>
      <c r="AW29" s="192">
        <f t="shared" si="6"/>
        <v>0</v>
      </c>
      <c r="AX29" s="197">
        <f t="shared" si="6"/>
        <v>5.854</v>
      </c>
      <c r="AY29" s="197">
        <f t="shared" si="6"/>
        <v>2.282</v>
      </c>
    </row>
    <row r="30" spans="1:51" ht="25.5" outlineLevel="1">
      <c r="A30" s="134" t="s">
        <v>43</v>
      </c>
      <c r="B30" s="132" t="s">
        <v>44</v>
      </c>
      <c r="C30" s="133" t="s">
        <v>40</v>
      </c>
      <c r="D30" s="188">
        <f>D31+D32</f>
        <v>0</v>
      </c>
      <c r="E30" s="188">
        <f aca="true" t="shared" si="7" ref="E30:AY30">E31+E32</f>
        <v>0</v>
      </c>
      <c r="F30" s="188">
        <f t="shared" si="7"/>
        <v>0</v>
      </c>
      <c r="G30" s="188">
        <f t="shared" si="7"/>
        <v>0</v>
      </c>
      <c r="H30" s="188">
        <f t="shared" si="7"/>
        <v>0</v>
      </c>
      <c r="I30" s="188">
        <f t="shared" si="7"/>
        <v>0</v>
      </c>
      <c r="J30" s="188">
        <f t="shared" si="7"/>
        <v>0</v>
      </c>
      <c r="K30" s="188">
        <f t="shared" si="7"/>
        <v>0</v>
      </c>
      <c r="L30" s="188">
        <f t="shared" si="7"/>
        <v>0</v>
      </c>
      <c r="M30" s="188">
        <f t="shared" si="7"/>
        <v>0</v>
      </c>
      <c r="N30" s="188">
        <f t="shared" si="7"/>
        <v>0</v>
      </c>
      <c r="O30" s="188">
        <f t="shared" si="7"/>
        <v>0</v>
      </c>
      <c r="P30" s="188">
        <f t="shared" si="7"/>
        <v>0</v>
      </c>
      <c r="Q30" s="188">
        <f t="shared" si="7"/>
        <v>0</v>
      </c>
      <c r="R30" s="188">
        <f t="shared" si="7"/>
        <v>0</v>
      </c>
      <c r="S30" s="188">
        <f t="shared" si="7"/>
        <v>0</v>
      </c>
      <c r="T30" s="188">
        <f t="shared" si="7"/>
        <v>0</v>
      </c>
      <c r="U30" s="188">
        <f t="shared" si="7"/>
        <v>0</v>
      </c>
      <c r="V30" s="188">
        <f t="shared" si="7"/>
        <v>0</v>
      </c>
      <c r="W30" s="195">
        <f t="shared" si="7"/>
        <v>0</v>
      </c>
      <c r="X30" s="188">
        <f t="shared" si="7"/>
        <v>0</v>
      </c>
      <c r="Y30" s="188">
        <f t="shared" si="7"/>
        <v>0</v>
      </c>
      <c r="Z30" s="188">
        <f t="shared" si="7"/>
        <v>0</v>
      </c>
      <c r="AA30" s="188">
        <f t="shared" si="7"/>
        <v>0</v>
      </c>
      <c r="AB30" s="188">
        <f t="shared" si="7"/>
        <v>0</v>
      </c>
      <c r="AC30" s="188">
        <f t="shared" si="7"/>
        <v>0</v>
      </c>
      <c r="AD30" s="188">
        <f t="shared" si="7"/>
        <v>0</v>
      </c>
      <c r="AE30" s="188">
        <f t="shared" si="7"/>
        <v>0</v>
      </c>
      <c r="AF30" s="188">
        <f t="shared" si="7"/>
        <v>0</v>
      </c>
      <c r="AG30" s="188">
        <f t="shared" si="7"/>
        <v>0</v>
      </c>
      <c r="AH30" s="188">
        <f t="shared" si="7"/>
        <v>0</v>
      </c>
      <c r="AI30" s="188">
        <f t="shared" si="7"/>
        <v>0</v>
      </c>
      <c r="AJ30" s="188">
        <f t="shared" si="7"/>
        <v>0</v>
      </c>
      <c r="AK30" s="188">
        <f t="shared" si="7"/>
        <v>0</v>
      </c>
      <c r="AL30" s="188">
        <f t="shared" si="7"/>
        <v>0</v>
      </c>
      <c r="AM30" s="188">
        <f t="shared" si="7"/>
        <v>0</v>
      </c>
      <c r="AN30" s="188">
        <f t="shared" si="7"/>
        <v>0</v>
      </c>
      <c r="AO30" s="188">
        <f t="shared" si="7"/>
        <v>0</v>
      </c>
      <c r="AP30" s="188">
        <f t="shared" si="7"/>
        <v>0</v>
      </c>
      <c r="AQ30" s="188">
        <f t="shared" si="7"/>
        <v>0</v>
      </c>
      <c r="AR30" s="188">
        <f t="shared" si="7"/>
        <v>0</v>
      </c>
      <c r="AS30" s="188">
        <f t="shared" si="7"/>
        <v>0</v>
      </c>
      <c r="AT30" s="188">
        <f t="shared" si="7"/>
        <v>0</v>
      </c>
      <c r="AU30" s="188">
        <f t="shared" si="7"/>
        <v>0</v>
      </c>
      <c r="AV30" s="188">
        <f t="shared" si="7"/>
        <v>0</v>
      </c>
      <c r="AW30" s="188">
        <f t="shared" si="7"/>
        <v>0</v>
      </c>
      <c r="AX30" s="195">
        <f t="shared" si="7"/>
        <v>5.854</v>
      </c>
      <c r="AY30" s="195">
        <f t="shared" si="7"/>
        <v>2.282</v>
      </c>
    </row>
    <row r="31" spans="1:51" ht="25.5" outlineLevel="1">
      <c r="A31" s="120" t="s">
        <v>43</v>
      </c>
      <c r="B31" s="121" t="s">
        <v>738</v>
      </c>
      <c r="C31" s="128" t="s">
        <v>40</v>
      </c>
      <c r="D31" s="191">
        <v>0</v>
      </c>
      <c r="E31" s="191">
        <v>0</v>
      </c>
      <c r="F31" s="191">
        <v>0</v>
      </c>
      <c r="G31" s="191">
        <v>0</v>
      </c>
      <c r="H31" s="191">
        <v>0</v>
      </c>
      <c r="I31" s="191">
        <v>0</v>
      </c>
      <c r="J31" s="191">
        <v>0</v>
      </c>
      <c r="K31" s="191">
        <v>0</v>
      </c>
      <c r="L31" s="191">
        <v>0</v>
      </c>
      <c r="M31" s="191">
        <v>0</v>
      </c>
      <c r="N31" s="191">
        <v>0</v>
      </c>
      <c r="O31" s="191">
        <v>0</v>
      </c>
      <c r="P31" s="191">
        <v>0</v>
      </c>
      <c r="Q31" s="191">
        <v>0</v>
      </c>
      <c r="R31" s="191">
        <v>0</v>
      </c>
      <c r="S31" s="191">
        <v>0</v>
      </c>
      <c r="T31" s="191">
        <v>0</v>
      </c>
      <c r="U31" s="191">
        <v>0</v>
      </c>
      <c r="V31" s="191">
        <v>0</v>
      </c>
      <c r="W31" s="196">
        <v>0</v>
      </c>
      <c r="X31" s="191">
        <v>0</v>
      </c>
      <c r="Y31" s="191">
        <v>0</v>
      </c>
      <c r="Z31" s="191">
        <v>0</v>
      </c>
      <c r="AA31" s="191">
        <v>0</v>
      </c>
      <c r="AB31" s="191">
        <v>0</v>
      </c>
      <c r="AC31" s="191">
        <v>0</v>
      </c>
      <c r="AD31" s="191">
        <v>0</v>
      </c>
      <c r="AE31" s="191">
        <v>0</v>
      </c>
      <c r="AF31" s="191">
        <v>0</v>
      </c>
      <c r="AG31" s="191">
        <v>0</v>
      </c>
      <c r="AH31" s="191">
        <v>0</v>
      </c>
      <c r="AI31" s="191">
        <v>0</v>
      </c>
      <c r="AJ31" s="191">
        <v>0</v>
      </c>
      <c r="AK31" s="191">
        <v>0</v>
      </c>
      <c r="AL31" s="191">
        <v>0</v>
      </c>
      <c r="AM31" s="191">
        <v>0</v>
      </c>
      <c r="AN31" s="191">
        <v>0</v>
      </c>
      <c r="AO31" s="191">
        <v>0</v>
      </c>
      <c r="AP31" s="191">
        <v>0</v>
      </c>
      <c r="AQ31" s="191">
        <v>0</v>
      </c>
      <c r="AR31" s="191">
        <v>0</v>
      </c>
      <c r="AS31" s="191">
        <v>0</v>
      </c>
      <c r="AT31" s="191">
        <v>0</v>
      </c>
      <c r="AU31" s="191">
        <v>0</v>
      </c>
      <c r="AV31" s="191">
        <v>0</v>
      </c>
      <c r="AW31" s="191">
        <v>0</v>
      </c>
      <c r="AX31" s="196">
        <v>5.854</v>
      </c>
      <c r="AY31" s="196">
        <v>2.282</v>
      </c>
    </row>
    <row r="32" spans="1:51" ht="12.75" outlineLevel="1">
      <c r="A32" s="120" t="s">
        <v>43</v>
      </c>
      <c r="B32" s="121" t="s">
        <v>739</v>
      </c>
      <c r="C32" s="128" t="s">
        <v>40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  <c r="J32" s="191">
        <v>0</v>
      </c>
      <c r="K32" s="191">
        <v>0</v>
      </c>
      <c r="L32" s="191">
        <v>0</v>
      </c>
      <c r="M32" s="191">
        <v>0</v>
      </c>
      <c r="N32" s="191">
        <v>0</v>
      </c>
      <c r="O32" s="191">
        <v>0</v>
      </c>
      <c r="P32" s="191">
        <v>0</v>
      </c>
      <c r="Q32" s="191">
        <v>0</v>
      </c>
      <c r="R32" s="191">
        <v>0</v>
      </c>
      <c r="S32" s="191">
        <v>0</v>
      </c>
      <c r="T32" s="191">
        <v>0</v>
      </c>
      <c r="U32" s="191">
        <v>0</v>
      </c>
      <c r="V32" s="191">
        <v>0</v>
      </c>
      <c r="W32" s="196">
        <v>0</v>
      </c>
      <c r="X32" s="191">
        <v>0</v>
      </c>
      <c r="Y32" s="191">
        <v>0</v>
      </c>
      <c r="Z32" s="191">
        <v>0</v>
      </c>
      <c r="AA32" s="191">
        <v>0</v>
      </c>
      <c r="AB32" s="191">
        <v>0</v>
      </c>
      <c r="AC32" s="191">
        <v>0</v>
      </c>
      <c r="AD32" s="191">
        <v>0</v>
      </c>
      <c r="AE32" s="191">
        <v>0</v>
      </c>
      <c r="AF32" s="191">
        <v>0</v>
      </c>
      <c r="AG32" s="191">
        <v>0</v>
      </c>
      <c r="AH32" s="191">
        <v>0</v>
      </c>
      <c r="AI32" s="191">
        <v>0</v>
      </c>
      <c r="AJ32" s="191">
        <v>0</v>
      </c>
      <c r="AK32" s="191">
        <v>0</v>
      </c>
      <c r="AL32" s="191">
        <v>0</v>
      </c>
      <c r="AM32" s="191">
        <v>0</v>
      </c>
      <c r="AN32" s="191">
        <v>0</v>
      </c>
      <c r="AO32" s="191">
        <v>0</v>
      </c>
      <c r="AP32" s="191">
        <v>0</v>
      </c>
      <c r="AQ32" s="191">
        <v>0</v>
      </c>
      <c r="AR32" s="191">
        <v>0</v>
      </c>
      <c r="AS32" s="191">
        <v>0</v>
      </c>
      <c r="AT32" s="191">
        <v>0</v>
      </c>
      <c r="AU32" s="191">
        <v>0</v>
      </c>
      <c r="AV32" s="191">
        <v>0</v>
      </c>
      <c r="AW32" s="191">
        <v>0</v>
      </c>
      <c r="AX32" s="196">
        <v>0</v>
      </c>
      <c r="AY32" s="196">
        <v>0</v>
      </c>
    </row>
    <row r="33" spans="1:51" ht="25.5" outlineLevel="1">
      <c r="A33" s="122" t="s">
        <v>814</v>
      </c>
      <c r="B33" s="117" t="s">
        <v>45</v>
      </c>
      <c r="C33" s="126" t="s">
        <v>40</v>
      </c>
      <c r="D33" s="186">
        <f>D34</f>
        <v>0</v>
      </c>
      <c r="E33" s="186">
        <f aca="true" t="shared" si="8" ref="E33:AY33">E34</f>
        <v>0</v>
      </c>
      <c r="F33" s="186">
        <f t="shared" si="8"/>
        <v>0</v>
      </c>
      <c r="G33" s="186">
        <f t="shared" si="8"/>
        <v>0</v>
      </c>
      <c r="H33" s="186">
        <f t="shared" si="8"/>
        <v>0</v>
      </c>
      <c r="I33" s="186">
        <f t="shared" si="8"/>
        <v>0</v>
      </c>
      <c r="J33" s="186">
        <f t="shared" si="8"/>
        <v>0</v>
      </c>
      <c r="K33" s="186">
        <f t="shared" si="8"/>
        <v>0</v>
      </c>
      <c r="L33" s="186">
        <f t="shared" si="8"/>
        <v>0</v>
      </c>
      <c r="M33" s="186">
        <f t="shared" si="8"/>
        <v>0</v>
      </c>
      <c r="N33" s="186">
        <f t="shared" si="8"/>
        <v>0</v>
      </c>
      <c r="O33" s="186">
        <f t="shared" si="8"/>
        <v>0</v>
      </c>
      <c r="P33" s="186">
        <f t="shared" si="8"/>
        <v>0</v>
      </c>
      <c r="Q33" s="186">
        <f t="shared" si="8"/>
        <v>0</v>
      </c>
      <c r="R33" s="186">
        <f t="shared" si="8"/>
        <v>0</v>
      </c>
      <c r="S33" s="186">
        <f t="shared" si="8"/>
        <v>0</v>
      </c>
      <c r="T33" s="186">
        <f t="shared" si="8"/>
        <v>0</v>
      </c>
      <c r="U33" s="186">
        <f t="shared" si="8"/>
        <v>0</v>
      </c>
      <c r="V33" s="186">
        <f t="shared" si="8"/>
        <v>0</v>
      </c>
      <c r="W33" s="194">
        <f t="shared" si="8"/>
        <v>0</v>
      </c>
      <c r="X33" s="186">
        <f t="shared" si="8"/>
        <v>0</v>
      </c>
      <c r="Y33" s="186">
        <f t="shared" si="8"/>
        <v>0</v>
      </c>
      <c r="Z33" s="186">
        <f t="shared" si="8"/>
        <v>0</v>
      </c>
      <c r="AA33" s="186">
        <f t="shared" si="8"/>
        <v>0</v>
      </c>
      <c r="AB33" s="186">
        <f t="shared" si="8"/>
        <v>0</v>
      </c>
      <c r="AC33" s="186">
        <f t="shared" si="8"/>
        <v>0</v>
      </c>
      <c r="AD33" s="186">
        <f t="shared" si="8"/>
        <v>0</v>
      </c>
      <c r="AE33" s="186">
        <f t="shared" si="8"/>
        <v>0</v>
      </c>
      <c r="AF33" s="186">
        <f t="shared" si="8"/>
        <v>0</v>
      </c>
      <c r="AG33" s="186">
        <f t="shared" si="8"/>
        <v>0</v>
      </c>
      <c r="AH33" s="186">
        <f t="shared" si="8"/>
        <v>0</v>
      </c>
      <c r="AI33" s="186">
        <f t="shared" si="8"/>
        <v>0</v>
      </c>
      <c r="AJ33" s="186">
        <f t="shared" si="8"/>
        <v>0</v>
      </c>
      <c r="AK33" s="186">
        <f t="shared" si="8"/>
        <v>0</v>
      </c>
      <c r="AL33" s="186">
        <f t="shared" si="8"/>
        <v>0</v>
      </c>
      <c r="AM33" s="186">
        <f t="shared" si="8"/>
        <v>0</v>
      </c>
      <c r="AN33" s="186">
        <f t="shared" si="8"/>
        <v>0</v>
      </c>
      <c r="AO33" s="186">
        <f t="shared" si="8"/>
        <v>0</v>
      </c>
      <c r="AP33" s="186">
        <f t="shared" si="8"/>
        <v>0</v>
      </c>
      <c r="AQ33" s="186">
        <f t="shared" si="8"/>
        <v>0</v>
      </c>
      <c r="AR33" s="186">
        <f t="shared" si="8"/>
        <v>0</v>
      </c>
      <c r="AS33" s="186">
        <f t="shared" si="8"/>
        <v>0</v>
      </c>
      <c r="AT33" s="186">
        <f t="shared" si="8"/>
        <v>0</v>
      </c>
      <c r="AU33" s="186">
        <f t="shared" si="8"/>
        <v>0</v>
      </c>
      <c r="AV33" s="186">
        <f t="shared" si="8"/>
        <v>0</v>
      </c>
      <c r="AW33" s="186">
        <f t="shared" si="8"/>
        <v>0</v>
      </c>
      <c r="AX33" s="194">
        <f t="shared" si="8"/>
        <v>0</v>
      </c>
      <c r="AY33" s="194">
        <f t="shared" si="8"/>
        <v>0</v>
      </c>
    </row>
    <row r="34" spans="1:51" ht="12.75" outlineLevel="1">
      <c r="A34" s="120" t="s">
        <v>814</v>
      </c>
      <c r="B34" s="121" t="s">
        <v>740</v>
      </c>
      <c r="C34" s="128" t="s">
        <v>40</v>
      </c>
      <c r="D34" s="191">
        <v>0</v>
      </c>
      <c r="E34" s="191">
        <v>0</v>
      </c>
      <c r="F34" s="191">
        <v>0</v>
      </c>
      <c r="G34" s="191">
        <v>0</v>
      </c>
      <c r="H34" s="191">
        <v>0</v>
      </c>
      <c r="I34" s="191">
        <v>0</v>
      </c>
      <c r="J34" s="191">
        <v>0</v>
      </c>
      <c r="K34" s="191">
        <v>0</v>
      </c>
      <c r="L34" s="191">
        <v>0</v>
      </c>
      <c r="M34" s="191">
        <v>0</v>
      </c>
      <c r="N34" s="191">
        <v>0</v>
      </c>
      <c r="O34" s="191">
        <v>0</v>
      </c>
      <c r="P34" s="191">
        <v>0</v>
      </c>
      <c r="Q34" s="191">
        <v>0</v>
      </c>
      <c r="R34" s="191">
        <v>0</v>
      </c>
      <c r="S34" s="191">
        <v>0</v>
      </c>
      <c r="T34" s="191">
        <v>0</v>
      </c>
      <c r="U34" s="191">
        <v>0</v>
      </c>
      <c r="V34" s="191">
        <v>0</v>
      </c>
      <c r="W34" s="196">
        <v>0</v>
      </c>
      <c r="X34" s="191">
        <v>0</v>
      </c>
      <c r="Y34" s="191">
        <v>0</v>
      </c>
      <c r="Z34" s="191">
        <v>0</v>
      </c>
      <c r="AA34" s="191">
        <v>0</v>
      </c>
      <c r="AB34" s="191">
        <v>0</v>
      </c>
      <c r="AC34" s="191">
        <v>0</v>
      </c>
      <c r="AD34" s="191">
        <v>0</v>
      </c>
      <c r="AE34" s="191">
        <v>0</v>
      </c>
      <c r="AF34" s="191">
        <v>0</v>
      </c>
      <c r="AG34" s="191">
        <v>0</v>
      </c>
      <c r="AH34" s="191">
        <v>0</v>
      </c>
      <c r="AI34" s="191">
        <v>0</v>
      </c>
      <c r="AJ34" s="191">
        <v>0</v>
      </c>
      <c r="AK34" s="191">
        <v>0</v>
      </c>
      <c r="AL34" s="191">
        <v>0</v>
      </c>
      <c r="AM34" s="191">
        <v>0</v>
      </c>
      <c r="AN34" s="191">
        <v>0</v>
      </c>
      <c r="AO34" s="191">
        <v>0</v>
      </c>
      <c r="AP34" s="191">
        <v>0</v>
      </c>
      <c r="AQ34" s="191">
        <v>0</v>
      </c>
      <c r="AR34" s="191">
        <v>0</v>
      </c>
      <c r="AS34" s="191">
        <v>0</v>
      </c>
      <c r="AT34" s="191">
        <v>0</v>
      </c>
      <c r="AU34" s="191">
        <v>0</v>
      </c>
      <c r="AV34" s="191">
        <v>0</v>
      </c>
      <c r="AW34" s="191">
        <v>0</v>
      </c>
      <c r="AX34" s="196">
        <v>0</v>
      </c>
      <c r="AY34" s="196">
        <v>0</v>
      </c>
    </row>
  </sheetData>
  <sheetProtection/>
  <mergeCells count="43">
    <mergeCell ref="AP16:AQ16"/>
    <mergeCell ref="M9:N9"/>
    <mergeCell ref="M12:W12"/>
    <mergeCell ref="AT16:AU16"/>
    <mergeCell ref="AV16:AW16"/>
    <mergeCell ref="AX16:AY16"/>
    <mergeCell ref="AN15:AS15"/>
    <mergeCell ref="AR16:AS16"/>
    <mergeCell ref="AT15:AW15"/>
    <mergeCell ref="AX15:AY15"/>
    <mergeCell ref="AN16:AO16"/>
    <mergeCell ref="A1:AA1"/>
    <mergeCell ref="AO2:AS2"/>
    <mergeCell ref="A3:AA3"/>
    <mergeCell ref="L4:M4"/>
    <mergeCell ref="J6:T6"/>
    <mergeCell ref="J7:T7"/>
    <mergeCell ref="D15:S15"/>
    <mergeCell ref="A14:A17"/>
    <mergeCell ref="B14:B17"/>
    <mergeCell ref="C14:C17"/>
    <mergeCell ref="D16:E16"/>
    <mergeCell ref="D14:AY14"/>
    <mergeCell ref="AD15:AI15"/>
    <mergeCell ref="AJ15:AM15"/>
    <mergeCell ref="T15:AC15"/>
    <mergeCell ref="Z16:AA16"/>
    <mergeCell ref="AD16:AE16"/>
    <mergeCell ref="AF16:AG16"/>
    <mergeCell ref="AB16:AC16"/>
    <mergeCell ref="F16:G16"/>
    <mergeCell ref="H16:I16"/>
    <mergeCell ref="J16:K16"/>
    <mergeCell ref="AJ16:AK16"/>
    <mergeCell ref="AL16:AM16"/>
    <mergeCell ref="AH16:AI16"/>
    <mergeCell ref="L16:M16"/>
    <mergeCell ref="N16:O16"/>
    <mergeCell ref="P16:Q16"/>
    <mergeCell ref="R16:S16"/>
    <mergeCell ref="T16:U16"/>
    <mergeCell ref="V16:W16"/>
    <mergeCell ref="X16:Y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утвержденной ИП</dc:title>
  <dc:subject/>
  <dc:creator/>
  <cp:keywords/>
  <dc:description/>
  <cp:lastModifiedBy>Golovina</cp:lastModifiedBy>
  <cp:lastPrinted>2019-07-03T07:15:34Z</cp:lastPrinted>
  <dcterms:created xsi:type="dcterms:W3CDTF">1996-10-08T23:32:33Z</dcterms:created>
  <dcterms:modified xsi:type="dcterms:W3CDTF">2019-11-20T13:25:05Z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XXJ7TYMEEKJ2-6342-23</vt:lpwstr>
  </property>
  <property fmtid="{D5CDD505-2E9C-101B-9397-08002B2CF9AE}" pid="3" name="_dlc_DocIdItemGuid">
    <vt:lpwstr>db6866af-861c-4c6f-a527-ff5935574e8d</vt:lpwstr>
  </property>
  <property fmtid="{D5CDD505-2E9C-101B-9397-08002B2CF9AE}" pid="4" name="_dlc_DocIdUrl">
    <vt:lpwstr>https://vip.gov.mari.ru/mecon/_layouts/DocIdRedir.aspx?ID=XXJ7TYMEEKJ2-6342-23, XXJ7TYMEEKJ2-6342-23</vt:lpwstr>
  </property>
  <property fmtid="{D5CDD505-2E9C-101B-9397-08002B2CF9AE}" pid="5" name="Описание">
    <vt:lpwstr>за 3 кв 2019 г</vt:lpwstr>
  </property>
  <property fmtid="{D5CDD505-2E9C-101B-9397-08002B2CF9AE}" pid="6" name="Папка">
    <vt:lpwstr>за 2019 год</vt:lpwstr>
  </property>
</Properties>
</file>