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120" windowHeight="8040" activeTab="0"/>
  </bookViews>
  <sheets>
    <sheet name="Пример расчета баллов" sheetId="1" r:id="rId1"/>
  </sheets>
  <definedNames/>
  <calcPr fullCalcOnLoad="1"/>
</workbook>
</file>

<file path=xl/sharedStrings.xml><?xml version="1.0" encoding="utf-8"?>
<sst xmlns="http://schemas.openxmlformats.org/spreadsheetml/2006/main" count="92" uniqueCount="33">
  <si>
    <t>Муниципальное образование</t>
  </si>
  <si>
    <t>Удельный расхода условного топлива на производство тепловой энергии,
т.у.т. / Гкал</t>
  </si>
  <si>
    <t>Динамика удельного расхода условного топлива на производство тепловой энергии,
т.у.т. / Гкал</t>
  </si>
  <si>
    <t>Фактическая доля потерь тепловой энергии в сетях теплоснабжения, %</t>
  </si>
  <si>
    <t>Динамика фактической доли потерь тепловой энергии в сетях теплоснабжения, %</t>
  </si>
  <si>
    <t>Динамика доли открытых систем теплоснабжения, %</t>
  </si>
  <si>
    <t>Рейтинг итого</t>
  </si>
  <si>
    <t>Справочно:
длина сетей теплоснабжения в двухтрубном исполнении к общему количество населения муниципального образования, подключенного к централизованной системе теплоснабжения, км/чел.</t>
  </si>
  <si>
    <t>Итого баллов</t>
  </si>
  <si>
    <t>Изменение с 2014 по 2015</t>
  </si>
  <si>
    <t>Изменение с 2015 по 2016</t>
  </si>
  <si>
    <t>Баллы за период с 2014 по 2015</t>
  </si>
  <si>
    <t>да</t>
  </si>
  <si>
    <t>нет</t>
  </si>
  <si>
    <t>Обновление схемы теплоснабжения муниципального образования в 2014-2016 гг.</t>
  </si>
  <si>
    <t>ГО "Город Йошкар-Ола"</t>
  </si>
  <si>
    <t>ГО "Город Волжск"</t>
  </si>
  <si>
    <t>ГО "Город Козьмодемьянск"</t>
  </si>
  <si>
    <t>МО "Волжский район"</t>
  </si>
  <si>
    <t>МО "Горномарийский район"</t>
  </si>
  <si>
    <t>МО "Звениговский район"</t>
  </si>
  <si>
    <t>МО "Килемарский район"</t>
  </si>
  <si>
    <t>МО "Куженерский район"</t>
  </si>
  <si>
    <t>МО "Мари-Турекский район"</t>
  </si>
  <si>
    <t>МО "Медведевский район"</t>
  </si>
  <si>
    <t>МО "Моркинский район"</t>
  </si>
  <si>
    <t>МО "Новоторъяльский район"</t>
  </si>
  <si>
    <t>МО "Оршанский район"</t>
  </si>
  <si>
    <t>МО "Параньгинский район"</t>
  </si>
  <si>
    <t>МО "Сернурский район"</t>
  </si>
  <si>
    <t>МО "Советский район"</t>
  </si>
  <si>
    <t>МО "Юринский район"</t>
  </si>
  <si>
    <t>Рейтинг эффективности теплоснабжения муниципальных образований Республики Марий Э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</si>
</sst>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0.000"/>
    <numFmt numFmtId="167" formatCode="0.0000000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 wrapText="1"/>
    </xf>
    <xf numFmtId="165" fontId="45" fillId="0" borderId="10" xfId="55" applyNumberFormat="1" applyFont="1" applyBorder="1" applyAlignment="1">
      <alignment horizontal="center"/>
    </xf>
    <xf numFmtId="164" fontId="45" fillId="0" borderId="10" xfId="55" applyNumberFormat="1" applyFont="1" applyBorder="1" applyAlignment="1">
      <alignment horizontal="center"/>
    </xf>
    <xf numFmtId="164" fontId="46" fillId="0" borderId="10" xfId="55" applyNumberFormat="1" applyFont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166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tabSelected="1" zoomScale="150" zoomScaleNormal="150" zoomScalePageLayoutView="0" workbookViewId="0" topLeftCell="A2">
      <selection activeCell="L6" sqref="L6"/>
    </sheetView>
  </sheetViews>
  <sheetFormatPr defaultColWidth="9.00390625" defaultRowHeight="15.75"/>
  <cols>
    <col min="1" max="1" width="25.875" style="0" customWidth="1"/>
    <col min="2" max="4" width="7.625" style="0" customWidth="1"/>
    <col min="5" max="8" width="9.00390625" style="0" customWidth="1"/>
    <col min="13" max="20" width="9.00390625" style="0" customWidth="1"/>
    <col min="25" max="33" width="9.00390625" style="0" customWidth="1"/>
    <col min="35" max="35" width="30.375" style="0" customWidth="1"/>
  </cols>
  <sheetData>
    <row r="1" spans="5:33" ht="15.75" customHeight="1" hidden="1">
      <c r="E1" s="1">
        <v>5</v>
      </c>
      <c r="K1" s="2">
        <v>5</v>
      </c>
      <c r="L1" s="2">
        <v>5</v>
      </c>
      <c r="Q1" s="1">
        <v>5</v>
      </c>
      <c r="W1" s="3">
        <v>5</v>
      </c>
      <c r="X1" s="3">
        <v>5</v>
      </c>
      <c r="AC1" s="3">
        <v>10</v>
      </c>
      <c r="AG1" s="3">
        <v>10</v>
      </c>
    </row>
    <row r="2" spans="1:35" ht="15.75" customHeight="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5:33" ht="15.75" customHeight="1">
      <c r="E3" s="1"/>
      <c r="K3" s="2"/>
      <c r="L3" s="2"/>
      <c r="Q3" s="1"/>
      <c r="W3" s="3"/>
      <c r="X3" s="3"/>
      <c r="AC3" s="3"/>
      <c r="AG3" s="3"/>
    </row>
    <row r="4" spans="1:35" ht="45.75" customHeight="1">
      <c r="A4" s="21" t="s">
        <v>0</v>
      </c>
      <c r="B4" s="24" t="s">
        <v>1</v>
      </c>
      <c r="C4" s="25"/>
      <c r="D4" s="25"/>
      <c r="E4" s="26"/>
      <c r="F4" s="24" t="s">
        <v>2</v>
      </c>
      <c r="G4" s="25"/>
      <c r="H4" s="25"/>
      <c r="I4" s="25"/>
      <c r="J4" s="25"/>
      <c r="K4" s="25"/>
      <c r="L4" s="25"/>
      <c r="M4" s="26"/>
      <c r="N4" s="24" t="s">
        <v>3</v>
      </c>
      <c r="O4" s="25"/>
      <c r="P4" s="25"/>
      <c r="Q4" s="26"/>
      <c r="R4" s="24" t="s">
        <v>4</v>
      </c>
      <c r="S4" s="25"/>
      <c r="T4" s="25"/>
      <c r="U4" s="25"/>
      <c r="V4" s="25"/>
      <c r="W4" s="25"/>
      <c r="X4" s="25"/>
      <c r="Y4" s="26"/>
      <c r="Z4" s="24" t="s">
        <v>5</v>
      </c>
      <c r="AA4" s="25"/>
      <c r="AB4" s="25"/>
      <c r="AC4" s="26"/>
      <c r="AD4" s="21" t="s">
        <v>14</v>
      </c>
      <c r="AE4" s="21"/>
      <c r="AF4" s="21"/>
      <c r="AG4" s="21"/>
      <c r="AH4" s="22" t="s">
        <v>6</v>
      </c>
      <c r="AI4" s="21" t="s">
        <v>7</v>
      </c>
    </row>
    <row r="5" spans="1:35" ht="65.25" customHeight="1">
      <c r="A5" s="21"/>
      <c r="B5" s="4">
        <v>2014</v>
      </c>
      <c r="C5" s="4">
        <v>2015</v>
      </c>
      <c r="D5" s="4">
        <v>2016</v>
      </c>
      <c r="E5" s="5" t="s">
        <v>8</v>
      </c>
      <c r="F5" s="4">
        <v>2014</v>
      </c>
      <c r="G5" s="4">
        <v>2015</v>
      </c>
      <c r="H5" s="4">
        <v>2016</v>
      </c>
      <c r="I5" s="6" t="s">
        <v>9</v>
      </c>
      <c r="J5" s="6" t="s">
        <v>10</v>
      </c>
      <c r="K5" s="6" t="s">
        <v>11</v>
      </c>
      <c r="L5" s="6" t="s">
        <v>11</v>
      </c>
      <c r="M5" s="5" t="s">
        <v>8</v>
      </c>
      <c r="N5" s="4">
        <v>2014</v>
      </c>
      <c r="O5" s="4">
        <v>2015</v>
      </c>
      <c r="P5" s="4">
        <v>2016</v>
      </c>
      <c r="Q5" s="5" t="s">
        <v>8</v>
      </c>
      <c r="R5" s="4">
        <v>2014</v>
      </c>
      <c r="S5" s="4">
        <v>2015</v>
      </c>
      <c r="T5" s="4">
        <v>2016</v>
      </c>
      <c r="U5" s="6" t="s">
        <v>9</v>
      </c>
      <c r="V5" s="6" t="s">
        <v>10</v>
      </c>
      <c r="W5" s="6" t="s">
        <v>11</v>
      </c>
      <c r="X5" s="6" t="s">
        <v>11</v>
      </c>
      <c r="Y5" s="5" t="s">
        <v>8</v>
      </c>
      <c r="Z5" s="4">
        <v>2014</v>
      </c>
      <c r="AA5" s="4">
        <v>2015</v>
      </c>
      <c r="AB5" s="4">
        <v>2016</v>
      </c>
      <c r="AC5" s="5" t="s">
        <v>8</v>
      </c>
      <c r="AD5" s="4">
        <v>2014</v>
      </c>
      <c r="AE5" s="4">
        <v>2015</v>
      </c>
      <c r="AF5" s="4">
        <v>2016</v>
      </c>
      <c r="AG5" s="5" t="s">
        <v>8</v>
      </c>
      <c r="AH5" s="23"/>
      <c r="AI5" s="21"/>
    </row>
    <row r="6" spans="1:35" ht="15.75">
      <c r="A6" s="12" t="s">
        <v>15</v>
      </c>
      <c r="B6" s="13">
        <v>0.158</v>
      </c>
      <c r="C6" s="13">
        <v>0.157</v>
      </c>
      <c r="D6" s="13">
        <v>0.158</v>
      </c>
      <c r="E6" s="8">
        <f>E1/3*(MIN(B$6:B$22)/B6+MIN(C$6:C$22)/C6+MIN(D$6:D$22)/D6)</f>
        <v>4.989451476793249</v>
      </c>
      <c r="F6" s="13">
        <v>0.158</v>
      </c>
      <c r="G6" s="13">
        <v>0.157</v>
      </c>
      <c r="H6" s="13">
        <v>0.158</v>
      </c>
      <c r="I6" s="9">
        <f>G6/F6-1</f>
        <v>-0.006329113924050667</v>
      </c>
      <c r="J6" s="9">
        <f>H6/G6-1</f>
        <v>0.006369426751592355</v>
      </c>
      <c r="K6" s="10">
        <f>K$1*(MAX($I$6:$I$22)-I6)/(MAX($I$6:$I$22)-MIN($I$6:$I$22))</f>
        <v>3.576915324105667</v>
      </c>
      <c r="L6" s="10">
        <f>L$1*(MAX($J$6:$J$22)-J6)/(MAX($J$6:$J$22)-MIN($J$6:$J$22))</f>
        <v>2.956472206444849</v>
      </c>
      <c r="M6" s="11">
        <f>K6+L6</f>
        <v>6.533387530550516</v>
      </c>
      <c r="N6" s="14">
        <v>12.47</v>
      </c>
      <c r="O6" s="15">
        <v>13.95</v>
      </c>
      <c r="P6" s="14">
        <v>15.23</v>
      </c>
      <c r="Q6" s="8">
        <f>Q1/3*(MIN(N$6:N$22)/N6+MIN(O$6:O$22)/O6+MIN(P$6:P$22)/P6)</f>
        <v>0.4350738630688268</v>
      </c>
      <c r="R6" s="14">
        <v>12.47</v>
      </c>
      <c r="S6" s="15">
        <v>13.95</v>
      </c>
      <c r="T6" s="14">
        <v>15.23</v>
      </c>
      <c r="U6" s="9">
        <f>S6/R6-1</f>
        <v>0.11868484362469922</v>
      </c>
      <c r="V6" s="9">
        <f>T6/S6-1</f>
        <v>0.0917562724014338</v>
      </c>
      <c r="W6" s="10">
        <f>W$1*(MAX($U$6:$U$22)-U6)/(MAX($U$6:$U$22)-MIN($U$6:$U$22))</f>
        <v>2.974245250103667</v>
      </c>
      <c r="X6" s="10">
        <f>X$1*(MAX($V$6:$V$22)-V6)/(MAX($V$6:$V$22)-MIN($V$6:$V$22))</f>
        <v>0.22157234514726784</v>
      </c>
      <c r="Y6" s="11">
        <f>W6+X6</f>
        <v>3.1958175952509347</v>
      </c>
      <c r="Z6" s="7">
        <v>76</v>
      </c>
      <c r="AA6" s="7">
        <v>76</v>
      </c>
      <c r="AB6" s="7">
        <v>79.16666666666666</v>
      </c>
      <c r="AC6" s="11">
        <f aca="true" t="shared" si="0" ref="AC6:AC22">((1-Z6%)*AC$1/3+(1-AA6%)*AC$1/3+(1-AC$1%)*AB6/3)/100</f>
        <v>0.2535</v>
      </c>
      <c r="AD6" s="7" t="s">
        <v>12</v>
      </c>
      <c r="AE6" s="7" t="s">
        <v>12</v>
      </c>
      <c r="AF6" s="7" t="s">
        <v>12</v>
      </c>
      <c r="AG6" s="11">
        <f>IF(AD6="да",AG1/3)+IF(AE6="да",AG1/3)+IF(AF6="да",AG1/3)</f>
        <v>10</v>
      </c>
      <c r="AH6" s="11">
        <f>E6+Q6+AG6+AC6+Y6+M6</f>
        <v>25.407230465663527</v>
      </c>
      <c r="AI6" s="18">
        <v>0.0009979545363748951</v>
      </c>
    </row>
    <row r="7" spans="1:35" ht="15.75">
      <c r="A7" s="12" t="s">
        <v>16</v>
      </c>
      <c r="B7" s="13">
        <v>0.177</v>
      </c>
      <c r="C7" s="13">
        <v>0.166</v>
      </c>
      <c r="D7" s="13">
        <v>0.164</v>
      </c>
      <c r="E7" s="8">
        <f>E1/3*(MIN(B$6:B$22)/B7+MIN(C$6:C$22)/C7+MIN(D$6:D$22)/D7)</f>
        <v>4.659592621554151</v>
      </c>
      <c r="F7" s="13">
        <v>0.177</v>
      </c>
      <c r="G7" s="13">
        <v>0.166</v>
      </c>
      <c r="H7" s="13">
        <v>0.164</v>
      </c>
      <c r="I7" s="9">
        <f>G7/F7-1</f>
        <v>-0.0621468926553671</v>
      </c>
      <c r="J7" s="9">
        <f>H7/G7-1</f>
        <v>-0.012048192771084376</v>
      </c>
      <c r="K7" s="10">
        <f>K$1*(MAX($I$6:$I$22)-I7)/(MAX($I$6:$I$22)-MIN($I$6:$I$22))</f>
        <v>4.007840331198013</v>
      </c>
      <c r="L7" s="10">
        <f aca="true" t="shared" si="1" ref="L7:L21">L$1*(MAX($J$6:$J$22)-J7)/(MAX($J$6:$J$22)-MIN($J$6:$J$22))</f>
        <v>3.0815471685852582</v>
      </c>
      <c r="M7" s="11">
        <f>K7+L7</f>
        <v>7.089387499783271</v>
      </c>
      <c r="N7" s="14">
        <v>11.7</v>
      </c>
      <c r="O7" s="15">
        <v>15.7</v>
      </c>
      <c r="P7" s="14">
        <v>17.6</v>
      </c>
      <c r="Q7" s="8">
        <f>Q1/3*(MIN(N$6:N$22)/N7+MIN(O$6:O$22)/O7+MIN(P$6:P$22)/P7)</f>
        <v>0.41196506960838175</v>
      </c>
      <c r="R7" s="14">
        <v>11.7</v>
      </c>
      <c r="S7" s="15">
        <v>15.7</v>
      </c>
      <c r="T7" s="14">
        <v>17.6</v>
      </c>
      <c r="U7" s="9">
        <f>S7/R7-1</f>
        <v>0.341880341880342</v>
      </c>
      <c r="V7" s="9">
        <f>T7/S7-1</f>
        <v>0.12101910828025497</v>
      </c>
      <c r="W7" s="10">
        <f>W$1*(MAX($U$6:$U$22)-U7)/(MAX($U$6:$U$22)-MIN($U$6:$U$22))</f>
        <v>0</v>
      </c>
      <c r="X7" s="10">
        <f>X$1*(MAX($V$6:$V$22)-V7)/(MAX($V$6:$V$22)-MIN($V$6:$V$22))</f>
        <v>0</v>
      </c>
      <c r="Y7" s="11">
        <f>W7+X7</f>
        <v>0</v>
      </c>
      <c r="Z7" s="7">
        <v>100</v>
      </c>
      <c r="AA7" s="7">
        <v>100</v>
      </c>
      <c r="AB7" s="7">
        <v>100</v>
      </c>
      <c r="AC7" s="11">
        <f t="shared" si="0"/>
        <v>0.3</v>
      </c>
      <c r="AD7" s="7" t="s">
        <v>12</v>
      </c>
      <c r="AE7" s="7" t="s">
        <v>12</v>
      </c>
      <c r="AF7" s="7" t="s">
        <v>12</v>
      </c>
      <c r="AG7" s="11">
        <f>IF(AD7="да",AG1/3)+IF(AE7="да",AG1/3)+IF(AF7="да",AG1/3)</f>
        <v>10</v>
      </c>
      <c r="AH7" s="11">
        <f>E7+Q7+AG7+AC7+Y7+M7</f>
        <v>22.460945190945804</v>
      </c>
      <c r="AI7" s="18">
        <v>0.0014923469387755103</v>
      </c>
    </row>
    <row r="8" spans="1:35" ht="15.75">
      <c r="A8" s="12" t="s">
        <v>17</v>
      </c>
      <c r="B8" s="13">
        <v>0.172</v>
      </c>
      <c r="C8" s="13">
        <v>0.171</v>
      </c>
      <c r="D8" s="13">
        <v>0.171</v>
      </c>
      <c r="E8" s="8">
        <f>E1/3*(MIN(B$6:B$22)/B8+MIN(C$6:C$22)/C8+MIN(D$6:D$22)/D8)</f>
        <v>4.591436601840519</v>
      </c>
      <c r="F8" s="13">
        <v>0.172</v>
      </c>
      <c r="G8" s="13">
        <v>0.171</v>
      </c>
      <c r="H8" s="13">
        <v>0.171</v>
      </c>
      <c r="I8" s="9">
        <f>G8/F8-1</f>
        <v>-0.005813953488371992</v>
      </c>
      <c r="J8" s="9">
        <f>H8/G8-1</f>
        <v>0</v>
      </c>
      <c r="K8" s="10">
        <f>K$1*(MAX($I$6:$I$22)-I8)/(MAX($I$6:$I$22)-MIN($I$6:$I$22))</f>
        <v>3.572938177048864</v>
      </c>
      <c r="L8" s="10">
        <f t="shared" si="1"/>
        <v>2.9997272975184073</v>
      </c>
      <c r="M8" s="11">
        <f>K8+L8</f>
        <v>6.5726654745672715</v>
      </c>
      <c r="N8" s="14">
        <v>7.74</v>
      </c>
      <c r="O8" s="15">
        <v>8.25</v>
      </c>
      <c r="P8" s="14">
        <v>8.24</v>
      </c>
      <c r="Q8" s="8">
        <f>Q1/3*(MIN(N$6:N$22)/N8+MIN(O$6:O$22)/O8+MIN(P$6:P$22)/P8)</f>
        <v>0.7435406218427216</v>
      </c>
      <c r="R8" s="14">
        <v>7.74</v>
      </c>
      <c r="S8" s="15">
        <v>8.25</v>
      </c>
      <c r="T8" s="14">
        <v>8.24</v>
      </c>
      <c r="U8" s="9">
        <f>S8/R8-1</f>
        <v>0.06589147286821695</v>
      </c>
      <c r="V8" s="9">
        <f>T8/S8-1</f>
        <v>-0.00121212121212122</v>
      </c>
      <c r="W8" s="10">
        <f>W$1*(MAX($U$6:$U$22)-U8)/(MAX($U$6:$U$22)-MIN($U$6:$U$22))</f>
        <v>3.6777559993643076</v>
      </c>
      <c r="X8" s="10">
        <f aca="true" t="shared" si="2" ref="X8:X22">X$1*(MAX($V$6:$V$22)-V8)/(MAX($V$6:$V$22)-MIN($V$6:$V$22))</f>
        <v>0.9255104420163499</v>
      </c>
      <c r="Y8" s="11">
        <f>W8+X8</f>
        <v>4.603266441380658</v>
      </c>
      <c r="Z8" s="7">
        <v>0</v>
      </c>
      <c r="AA8" s="7">
        <v>0</v>
      </c>
      <c r="AB8" s="7">
        <v>0</v>
      </c>
      <c r="AC8" s="11">
        <f t="shared" si="0"/>
        <v>0.06666666666666667</v>
      </c>
      <c r="AD8" s="14" t="s">
        <v>13</v>
      </c>
      <c r="AE8" s="15" t="s">
        <v>12</v>
      </c>
      <c r="AF8" s="14" t="s">
        <v>13</v>
      </c>
      <c r="AG8" s="11">
        <f>IF(AD8="да",AG1/3)+IF(AE8="да",AG1/3)+IF(AF8="да",AG1/3)</f>
        <v>3.3333333333333335</v>
      </c>
      <c r="AH8" s="11">
        <f>E8+Q8+AG8+AC8+Y8+M8</f>
        <v>19.91090913963117</v>
      </c>
      <c r="AI8" s="18">
        <v>0.0014639008285055753</v>
      </c>
    </row>
    <row r="9" spans="1:35" ht="15.75">
      <c r="A9" s="12" t="s">
        <v>18</v>
      </c>
      <c r="B9" s="13">
        <v>0.197</v>
      </c>
      <c r="C9" s="13">
        <v>0.224</v>
      </c>
      <c r="D9" s="13">
        <v>0.249</v>
      </c>
      <c r="E9" s="8">
        <f>E1/3*(MIN(B$6:B$22)/B9+MIN(C$6:C$22)/C9+MIN(D$6:D$22)/D9)</f>
        <v>3.5557423372484376</v>
      </c>
      <c r="F9" s="13">
        <v>0.197</v>
      </c>
      <c r="G9" s="13">
        <v>0.224</v>
      </c>
      <c r="H9" s="13">
        <v>0.249</v>
      </c>
      <c r="I9" s="9">
        <f aca="true" t="shared" si="3" ref="I9:I22">G9/F9-1</f>
        <v>0.13705583756345185</v>
      </c>
      <c r="J9" s="9">
        <f aca="true" t="shared" si="4" ref="J9:J22">H9/G9-1</f>
        <v>0.1116071428571428</v>
      </c>
      <c r="K9" s="10">
        <f>K$1*(MAX($I$6:$I$22)-I9)/(MAX($I$6:$I$22)-MIN($I$6:$I$22))</f>
        <v>2.4699533015911164</v>
      </c>
      <c r="L9" s="10">
        <f t="shared" si="1"/>
        <v>2.2417976883053923</v>
      </c>
      <c r="M9" s="11">
        <f aca="true" t="shared" si="5" ref="M9:M22">K9+L9</f>
        <v>4.711750989896508</v>
      </c>
      <c r="N9" s="16">
        <v>20</v>
      </c>
      <c r="O9" s="17">
        <v>20</v>
      </c>
      <c r="P9" s="16">
        <v>20</v>
      </c>
      <c r="Q9" s="8">
        <f>Q1/3*(MIN(N$6:N$22)/N9+MIN(O$6:O$22)/O9+MIN(P$6:P$22)/P9)</f>
        <v>0.3</v>
      </c>
      <c r="R9" s="16">
        <v>20</v>
      </c>
      <c r="S9" s="17">
        <v>20</v>
      </c>
      <c r="T9" s="16">
        <v>20</v>
      </c>
      <c r="U9" s="9">
        <f aca="true" t="shared" si="6" ref="U9:U22">S9/R9-1</f>
        <v>0</v>
      </c>
      <c r="V9" s="9">
        <f aca="true" t="shared" si="7" ref="V9:V22">T9/S9-1</f>
        <v>0</v>
      </c>
      <c r="W9" s="10">
        <f aca="true" t="shared" si="8" ref="W9:W22">W$1*(MAX($U$6:$U$22)-U9)/(MAX($U$6:$U$22)-MIN($U$6:$U$22))</f>
        <v>4.555808656036446</v>
      </c>
      <c r="X9" s="10">
        <f t="shared" si="2"/>
        <v>0.916332502438497</v>
      </c>
      <c r="Y9" s="11">
        <f aca="true" t="shared" si="9" ref="Y9:Y22">W9+X9</f>
        <v>5.472141158474943</v>
      </c>
      <c r="Z9" s="7">
        <v>77.27272727272727</v>
      </c>
      <c r="AA9" s="7">
        <v>76.19047619047619</v>
      </c>
      <c r="AB9" s="7">
        <v>75</v>
      </c>
      <c r="AC9" s="11">
        <f t="shared" si="0"/>
        <v>0.2405122655122655</v>
      </c>
      <c r="AD9" s="7" t="s">
        <v>13</v>
      </c>
      <c r="AE9" s="7" t="s">
        <v>13</v>
      </c>
      <c r="AF9" s="7" t="s">
        <v>13</v>
      </c>
      <c r="AG9" s="11">
        <f>IF(AD9="да",AG1/3)+IF(AE9="да",AG1/3)+IF(AF9="да",AG1/3)</f>
        <v>0</v>
      </c>
      <c r="AH9" s="11">
        <f aca="true" t="shared" si="10" ref="AH9:AH22">E9+Q9+AG9+AC9+Y9+M9</f>
        <v>14.280146751132154</v>
      </c>
      <c r="AI9" s="18">
        <v>0.005606425702811245</v>
      </c>
    </row>
    <row r="10" spans="1:35" ht="15.75">
      <c r="A10" s="12" t="s">
        <v>19</v>
      </c>
      <c r="B10" s="13">
        <v>0.206</v>
      </c>
      <c r="C10" s="13">
        <v>0.211</v>
      </c>
      <c r="D10" s="13">
        <v>0.214</v>
      </c>
      <c r="E10" s="8">
        <f>E1/3*(MIN(B$6:B$22)/B10+MIN(C$6:C$22)/C10+MIN(D$6:D$22)/D10)</f>
        <v>3.741184967431844</v>
      </c>
      <c r="F10" s="13">
        <v>0.206</v>
      </c>
      <c r="G10" s="13">
        <v>0.211</v>
      </c>
      <c r="H10" s="13">
        <v>0.214</v>
      </c>
      <c r="I10" s="9">
        <f t="shared" si="3"/>
        <v>0.024271844660194164</v>
      </c>
      <c r="J10" s="9">
        <f t="shared" si="4"/>
        <v>0.014218009478673022</v>
      </c>
      <c r="K10" s="10">
        <f>K$1*(MAX($I$6:$I$22)-I10)/(MAX($I$6:$I$22)-MIN($I$6:$I$22))</f>
        <v>3.3406694792392195</v>
      </c>
      <c r="L10" s="10">
        <f t="shared" si="1"/>
        <v>2.9031720942215067</v>
      </c>
      <c r="M10" s="11">
        <f t="shared" si="5"/>
        <v>6.243841573460726</v>
      </c>
      <c r="N10" s="14">
        <v>18.56</v>
      </c>
      <c r="O10" s="15">
        <v>18.86</v>
      </c>
      <c r="P10" s="14">
        <v>17.51</v>
      </c>
      <c r="Q10" s="8">
        <f>Q1/3*(MIN(N$6:N$22)/N10+MIN(O$6:O$22)/O10+MIN(P$6:P$22)/P10)</f>
        <v>0.3280236048556491</v>
      </c>
      <c r="R10" s="14">
        <v>18.56</v>
      </c>
      <c r="S10" s="15">
        <v>18.86</v>
      </c>
      <c r="T10" s="14">
        <v>17.51</v>
      </c>
      <c r="U10" s="9">
        <f t="shared" si="6"/>
        <v>0.0161637931034484</v>
      </c>
      <c r="V10" s="9">
        <f t="shared" si="7"/>
        <v>-0.07158006362672309</v>
      </c>
      <c r="W10" s="10">
        <f t="shared" si="8"/>
        <v>4.3404141465713595</v>
      </c>
      <c r="X10" s="10">
        <f t="shared" si="2"/>
        <v>1.4583224390680631</v>
      </c>
      <c r="Y10" s="11">
        <f t="shared" si="9"/>
        <v>5.798736585639423</v>
      </c>
      <c r="Z10" s="7">
        <v>0</v>
      </c>
      <c r="AA10" s="7">
        <v>0</v>
      </c>
      <c r="AB10" s="7">
        <v>0</v>
      </c>
      <c r="AC10" s="11">
        <f t="shared" si="0"/>
        <v>0.06666666666666667</v>
      </c>
      <c r="AD10" s="7" t="s">
        <v>13</v>
      </c>
      <c r="AE10" s="7" t="s">
        <v>13</v>
      </c>
      <c r="AF10" s="7" t="s">
        <v>13</v>
      </c>
      <c r="AG10" s="11">
        <f>IF(AD10="да",AG1/3)+IF(AE10="да",AG1/3)+IF(AF10="да",AG1/3)</f>
        <v>0</v>
      </c>
      <c r="AH10" s="11">
        <f t="shared" si="10"/>
        <v>16.17845339805431</v>
      </c>
      <c r="AI10" s="19">
        <v>0.015239130434782608</v>
      </c>
    </row>
    <row r="11" spans="1:35" ht="15.75">
      <c r="A11" s="12" t="s">
        <v>20</v>
      </c>
      <c r="B11" s="13">
        <v>0.187</v>
      </c>
      <c r="C11" s="13">
        <v>0.175</v>
      </c>
      <c r="D11" s="13">
        <v>0.18</v>
      </c>
      <c r="E11" s="8">
        <f>E1/3*(MIN(B$6:B$22)/B11+MIN(C$6:C$22)/C11+MIN(D$6:D$22)/D11)</f>
        <v>4.357141442435561</v>
      </c>
      <c r="F11" s="13">
        <v>0.187</v>
      </c>
      <c r="G11" s="13">
        <v>0.175</v>
      </c>
      <c r="H11" s="13">
        <v>0.18</v>
      </c>
      <c r="I11" s="9">
        <f t="shared" si="3"/>
        <v>-0.06417112299465244</v>
      </c>
      <c r="J11" s="9">
        <f t="shared" si="4"/>
        <v>0.028571428571428692</v>
      </c>
      <c r="K11" s="10">
        <f aca="true" t="shared" si="11" ref="K11:K21">K$1*(MAX($I$6:$I$22)-I11)/(MAX($I$6:$I$22)-MIN($I$6:$I$22))</f>
        <v>4.0234678157224675</v>
      </c>
      <c r="L11" s="10">
        <f t="shared" si="1"/>
        <v>2.8056973175598743</v>
      </c>
      <c r="M11" s="11">
        <f t="shared" si="5"/>
        <v>6.829165133282341</v>
      </c>
      <c r="N11" s="14">
        <v>19.35</v>
      </c>
      <c r="O11" s="15">
        <v>18.94</v>
      </c>
      <c r="P11" s="14">
        <v>20.49</v>
      </c>
      <c r="Q11" s="8">
        <f>Q1/3*(MIN(N$6:N$22)/N11+MIN(O$6:O$22)/O11+MIN(P$6:P$22)/P11)</f>
        <v>0.3065643835906268</v>
      </c>
      <c r="R11" s="14">
        <v>19.35</v>
      </c>
      <c r="S11" s="15">
        <v>18.94</v>
      </c>
      <c r="T11" s="14">
        <v>20.49</v>
      </c>
      <c r="U11" s="9">
        <f t="shared" si="6"/>
        <v>-0.021188630490956095</v>
      </c>
      <c r="V11" s="9">
        <f t="shared" si="7"/>
        <v>0.08183738120380135</v>
      </c>
      <c r="W11" s="10">
        <f t="shared" si="8"/>
        <v>4.838162843672194</v>
      </c>
      <c r="X11" s="10">
        <f t="shared" si="2"/>
        <v>0.29667620702248093</v>
      </c>
      <c r="Y11" s="11">
        <f t="shared" si="9"/>
        <v>5.134839050694675</v>
      </c>
      <c r="Z11" s="7">
        <v>8.333333333333332</v>
      </c>
      <c r="AA11" s="7">
        <v>8.333333333333332</v>
      </c>
      <c r="AB11" s="7">
        <v>8</v>
      </c>
      <c r="AC11" s="11">
        <f t="shared" si="0"/>
        <v>0.08511111111111111</v>
      </c>
      <c r="AD11" s="7" t="s">
        <v>13</v>
      </c>
      <c r="AE11" s="7" t="s">
        <v>13</v>
      </c>
      <c r="AF11" s="7" t="s">
        <v>13</v>
      </c>
      <c r="AG11" s="11">
        <f>IF(AD11="да",AG1/3)+IF(AE11="да",AG1/3)+IF(AF11="да",AG1/3)</f>
        <v>0</v>
      </c>
      <c r="AH11" s="11">
        <f t="shared" si="10"/>
        <v>16.712821121114313</v>
      </c>
      <c r="AI11" s="18">
        <v>0.0029488054607508534</v>
      </c>
    </row>
    <row r="12" spans="1:35" ht="15.75">
      <c r="A12" s="12" t="s">
        <v>21</v>
      </c>
      <c r="B12" s="13">
        <v>0.287</v>
      </c>
      <c r="C12" s="13">
        <v>0.303</v>
      </c>
      <c r="D12" s="13">
        <v>0.295</v>
      </c>
      <c r="E12" s="8">
        <f>E1/3*(MIN(B$6:B$22)/B12+MIN(C$6:C$22)/C12+MIN(D$6:D$22)/D12)</f>
        <v>2.6681297551594176</v>
      </c>
      <c r="F12" s="13">
        <v>0.287</v>
      </c>
      <c r="G12" s="13">
        <v>0.303</v>
      </c>
      <c r="H12" s="13">
        <v>0.295</v>
      </c>
      <c r="I12" s="9">
        <f t="shared" si="3"/>
        <v>0.05574912891986061</v>
      </c>
      <c r="J12" s="9">
        <f t="shared" si="4"/>
        <v>-0.02640264026402639</v>
      </c>
      <c r="K12" s="10">
        <f t="shared" si="11"/>
        <v>3.09765821560335</v>
      </c>
      <c r="L12" s="10">
        <f t="shared" si="1"/>
        <v>3.179028929163255</v>
      </c>
      <c r="M12" s="11">
        <f t="shared" si="5"/>
        <v>6.276687144766605</v>
      </c>
      <c r="N12" s="14">
        <v>9.7</v>
      </c>
      <c r="O12" s="15">
        <v>10.2</v>
      </c>
      <c r="P12" s="14">
        <v>10.1</v>
      </c>
      <c r="Q12" s="8">
        <f>Q1/3*(MIN(N$6:N$22)/N12+MIN(O$6:O$22)/O12+MIN(P$6:P$22)/P12)</f>
        <v>0.6002838003630564</v>
      </c>
      <c r="R12" s="14">
        <v>9.7</v>
      </c>
      <c r="S12" s="15">
        <v>10.2</v>
      </c>
      <c r="T12" s="14">
        <v>10.1</v>
      </c>
      <c r="U12" s="9">
        <f t="shared" si="6"/>
        <v>0.05154639175257736</v>
      </c>
      <c r="V12" s="9">
        <f t="shared" si="7"/>
        <v>-0.009803921568627416</v>
      </c>
      <c r="W12" s="10">
        <f t="shared" si="8"/>
        <v>3.8689148251649716</v>
      </c>
      <c r="X12" s="10">
        <f t="shared" si="2"/>
        <v>0.9905658372593655</v>
      </c>
      <c r="Y12" s="11">
        <f t="shared" si="9"/>
        <v>4.859480662424337</v>
      </c>
      <c r="Z12" s="7">
        <v>0</v>
      </c>
      <c r="AA12" s="7">
        <v>0</v>
      </c>
      <c r="AB12" s="7">
        <v>0</v>
      </c>
      <c r="AC12" s="11">
        <f t="shared" si="0"/>
        <v>0.06666666666666667</v>
      </c>
      <c r="AD12" s="7" t="s">
        <v>13</v>
      </c>
      <c r="AE12" s="7" t="s">
        <v>13</v>
      </c>
      <c r="AF12" s="7" t="s">
        <v>13</v>
      </c>
      <c r="AG12" s="11">
        <f>IF(AD12="да",AG1/3)+IF(AE12="да",AG1/3)+IF(AF12="да",AG1/3)</f>
        <v>0</v>
      </c>
      <c r="AH12" s="11">
        <f t="shared" si="10"/>
        <v>14.471248029380083</v>
      </c>
      <c r="AI12" s="18">
        <v>0.005014431239388795</v>
      </c>
    </row>
    <row r="13" spans="1:35" ht="15.75">
      <c r="A13" s="12" t="s">
        <v>22</v>
      </c>
      <c r="B13" s="13">
        <v>0.227</v>
      </c>
      <c r="C13" s="13">
        <v>0.184</v>
      </c>
      <c r="D13" s="13">
        <v>0.207</v>
      </c>
      <c r="E13" s="8">
        <f>E1/3*(MIN(B$6:B$22)/B13+MIN(C$6:C$22)/C13+MIN(D$6:D$22)/D13)</f>
        <v>3.846250363560266</v>
      </c>
      <c r="F13" s="13">
        <v>0.227</v>
      </c>
      <c r="G13" s="13">
        <v>0.184</v>
      </c>
      <c r="H13" s="13">
        <v>0.207</v>
      </c>
      <c r="I13" s="9">
        <f t="shared" si="3"/>
        <v>-0.18942731277533043</v>
      </c>
      <c r="J13" s="9">
        <f t="shared" si="4"/>
        <v>0.125</v>
      </c>
      <c r="K13" s="10">
        <f t="shared" si="11"/>
        <v>4.990471979922856</v>
      </c>
      <c r="L13" s="10">
        <f t="shared" si="1"/>
        <v>2.15084613519983</v>
      </c>
      <c r="M13" s="11">
        <f t="shared" si="5"/>
        <v>7.1413181151226865</v>
      </c>
      <c r="N13" s="16">
        <v>6</v>
      </c>
      <c r="O13" s="15">
        <v>5.8</v>
      </c>
      <c r="P13" s="14">
        <v>5.6</v>
      </c>
      <c r="Q13" s="8">
        <f>Q1/3*(MIN(N$6:N$22)/N13+MIN(O$6:O$22)/O13+MIN(P$6:P$22)/P13)</f>
        <v>1.0353037766830873</v>
      </c>
      <c r="R13" s="16">
        <v>6</v>
      </c>
      <c r="S13" s="15">
        <v>5.8</v>
      </c>
      <c r="T13" s="14">
        <v>5.6</v>
      </c>
      <c r="U13" s="9">
        <f t="shared" si="6"/>
        <v>-0.033333333333333326</v>
      </c>
      <c r="V13" s="9">
        <f t="shared" si="7"/>
        <v>-0.034482758620689724</v>
      </c>
      <c r="W13" s="10">
        <f t="shared" si="8"/>
        <v>5</v>
      </c>
      <c r="X13" s="10">
        <f t="shared" si="2"/>
        <v>1.1774290593946568</v>
      </c>
      <c r="Y13" s="11">
        <f t="shared" si="9"/>
        <v>6.177429059394656</v>
      </c>
      <c r="Z13" s="7">
        <v>0</v>
      </c>
      <c r="AA13" s="7">
        <v>0</v>
      </c>
      <c r="AB13" s="7">
        <v>0</v>
      </c>
      <c r="AC13" s="11">
        <f t="shared" si="0"/>
        <v>0.06666666666666667</v>
      </c>
      <c r="AD13" s="7" t="s">
        <v>13</v>
      </c>
      <c r="AE13" s="7" t="s">
        <v>13</v>
      </c>
      <c r="AF13" s="7" t="s">
        <v>13</v>
      </c>
      <c r="AG13" s="11">
        <f>IF(AD13="да",AG1/3)+IF(AE13="да",AG1/3)+IF(AF13="да",AG1/3)</f>
        <v>0</v>
      </c>
      <c r="AH13" s="11">
        <f t="shared" si="10"/>
        <v>18.266967981427364</v>
      </c>
      <c r="AI13" s="18">
        <v>0.0029940744252192463</v>
      </c>
    </row>
    <row r="14" spans="1:35" ht="15.75">
      <c r="A14" s="12" t="s">
        <v>23</v>
      </c>
      <c r="B14" s="13">
        <v>0.165</v>
      </c>
      <c r="C14" s="13">
        <v>0.173</v>
      </c>
      <c r="D14" s="13">
        <v>0.223</v>
      </c>
      <c r="E14" s="8">
        <f>E1/3*(MIN(B$6:B$22)/B14+MIN(C$6:C$22)/C14+MIN(D$6:D$22)/D14)</f>
        <v>4.281876804803786</v>
      </c>
      <c r="F14" s="13">
        <v>0.165</v>
      </c>
      <c r="G14" s="13">
        <v>0.173</v>
      </c>
      <c r="H14" s="13">
        <v>0.223</v>
      </c>
      <c r="I14" s="9">
        <f t="shared" si="3"/>
        <v>0.04848484848484835</v>
      </c>
      <c r="J14" s="9">
        <f t="shared" si="4"/>
        <v>0.2890173410404626</v>
      </c>
      <c r="K14" s="10">
        <f t="shared" si="11"/>
        <v>3.1537399904272228</v>
      </c>
      <c r="L14" s="10">
        <f t="shared" si="1"/>
        <v>1.0369962863771869</v>
      </c>
      <c r="M14" s="11">
        <f t="shared" si="5"/>
        <v>4.19073627680441</v>
      </c>
      <c r="N14" s="14">
        <v>1.2</v>
      </c>
      <c r="O14" s="17">
        <v>1.2</v>
      </c>
      <c r="P14" s="14">
        <v>1.2</v>
      </c>
      <c r="Q14" s="8">
        <f>Q1/3*(MIN(N$6:N$22)/N14+MIN(O$6:O$22)/O14+MIN(P$6:P$22)/P14)</f>
        <v>5</v>
      </c>
      <c r="R14" s="14">
        <v>1.2</v>
      </c>
      <c r="S14" s="17">
        <v>1.2</v>
      </c>
      <c r="T14" s="14">
        <v>1.2</v>
      </c>
      <c r="U14" s="9">
        <f t="shared" si="6"/>
        <v>0</v>
      </c>
      <c r="V14" s="9">
        <f t="shared" si="7"/>
        <v>0</v>
      </c>
      <c r="W14" s="10">
        <f t="shared" si="8"/>
        <v>4.555808656036446</v>
      </c>
      <c r="X14" s="10">
        <f t="shared" si="2"/>
        <v>0.916332502438497</v>
      </c>
      <c r="Y14" s="11">
        <f t="shared" si="9"/>
        <v>5.472141158474943</v>
      </c>
      <c r="Z14" s="7">
        <v>0</v>
      </c>
      <c r="AA14" s="7">
        <v>0</v>
      </c>
      <c r="AB14" s="7">
        <v>0</v>
      </c>
      <c r="AC14" s="11">
        <f t="shared" si="0"/>
        <v>0.06666666666666667</v>
      </c>
      <c r="AD14" s="7" t="s">
        <v>12</v>
      </c>
      <c r="AE14" s="7" t="s">
        <v>12</v>
      </c>
      <c r="AF14" s="7" t="s">
        <v>12</v>
      </c>
      <c r="AG14" s="11">
        <f>IF(AD14="да",AG1/3)+IF(AE14="да",AG1/3)+IF(AF14="да",AG1/3)</f>
        <v>10</v>
      </c>
      <c r="AH14" s="11">
        <f t="shared" si="10"/>
        <v>29.011420906749805</v>
      </c>
      <c r="AI14" s="18">
        <v>0.006978636826042725</v>
      </c>
    </row>
    <row r="15" spans="1:35" ht="15.75">
      <c r="A15" s="12" t="s">
        <v>24</v>
      </c>
      <c r="B15" s="13">
        <v>0.186</v>
      </c>
      <c r="C15" s="13">
        <v>0.271</v>
      </c>
      <c r="D15" s="13">
        <v>0.266</v>
      </c>
      <c r="E15" s="8">
        <f>E1/3*(MIN(B$6:B$22)/B15+MIN(C$6:C$22)/C15+MIN(D$6:D$22)/D15)</f>
        <v>3.3650395380985096</v>
      </c>
      <c r="F15" s="13">
        <v>0.186</v>
      </c>
      <c r="G15" s="13">
        <v>0.271</v>
      </c>
      <c r="H15" s="13">
        <v>0.266</v>
      </c>
      <c r="I15" s="9">
        <f t="shared" si="3"/>
        <v>0.456989247311828</v>
      </c>
      <c r="J15" s="9">
        <f t="shared" si="4"/>
        <v>-0.01845018450184499</v>
      </c>
      <c r="K15" s="10">
        <f t="shared" si="11"/>
        <v>0</v>
      </c>
      <c r="L15" s="10">
        <f t="shared" si="1"/>
        <v>3.1250234100377536</v>
      </c>
      <c r="M15" s="11">
        <f t="shared" si="5"/>
        <v>3.1250234100377536</v>
      </c>
      <c r="N15" s="16">
        <v>7.3</v>
      </c>
      <c r="O15" s="17">
        <v>8.9</v>
      </c>
      <c r="P15" s="16">
        <v>4.1</v>
      </c>
      <c r="Q15" s="8">
        <f>Q1/3*(MIN(N$6:N$22)/N15+MIN(O$6:O$22)/O15+MIN(P$6:P$22)/P15)</f>
        <v>0.9864965819121021</v>
      </c>
      <c r="R15" s="16">
        <v>7.3</v>
      </c>
      <c r="S15" s="17">
        <v>8.9</v>
      </c>
      <c r="T15" s="16">
        <v>4.1</v>
      </c>
      <c r="U15" s="9">
        <f t="shared" si="6"/>
        <v>0.2191780821917808</v>
      </c>
      <c r="V15" s="9">
        <f t="shared" si="7"/>
        <v>-0.5393258426966292</v>
      </c>
      <c r="W15" s="10">
        <f t="shared" si="8"/>
        <v>1.635098449152808</v>
      </c>
      <c r="X15" s="10">
        <f t="shared" si="2"/>
        <v>5</v>
      </c>
      <c r="Y15" s="11">
        <f t="shared" si="9"/>
        <v>6.635098449152808</v>
      </c>
      <c r="Z15" s="7">
        <v>7.317073170731707</v>
      </c>
      <c r="AA15" s="7">
        <v>7.317073170731707</v>
      </c>
      <c r="AB15" s="7">
        <v>7.317073170731707</v>
      </c>
      <c r="AC15" s="11">
        <f t="shared" si="0"/>
        <v>0.083739837398374</v>
      </c>
      <c r="AD15" s="7" t="s">
        <v>13</v>
      </c>
      <c r="AE15" s="7" t="s">
        <v>13</v>
      </c>
      <c r="AF15" s="7" t="s">
        <v>13</v>
      </c>
      <c r="AG15" s="11">
        <f>IF(AD15="да",AG1/3)+IF(AE15="да",AG1/3)+IF(AF15="да",AG1/3)</f>
        <v>0</v>
      </c>
      <c r="AH15" s="11">
        <f t="shared" si="10"/>
        <v>14.195397816599547</v>
      </c>
      <c r="AI15" s="19">
        <v>0.0025295004620847317</v>
      </c>
    </row>
    <row r="16" spans="1:35" ht="15.75">
      <c r="A16" s="12" t="s">
        <v>25</v>
      </c>
      <c r="B16" s="13">
        <v>0.167</v>
      </c>
      <c r="C16" s="13">
        <v>0.172</v>
      </c>
      <c r="D16" s="13">
        <v>0.179</v>
      </c>
      <c r="E16" s="8">
        <f>E1/3*(MIN(B$6:B$22)/B16+MIN(C$6:C$22)/C16+MIN(D$6:D$22)/D16)</f>
        <v>4.559989090287659</v>
      </c>
      <c r="F16" s="13">
        <v>0.167</v>
      </c>
      <c r="G16" s="13">
        <v>0.172</v>
      </c>
      <c r="H16" s="13">
        <v>0.179</v>
      </c>
      <c r="I16" s="9">
        <f t="shared" si="3"/>
        <v>0.029940119760478945</v>
      </c>
      <c r="J16" s="9">
        <f t="shared" si="4"/>
        <v>0.04069767441860472</v>
      </c>
      <c r="K16" s="10">
        <f t="shared" si="11"/>
        <v>3.29690920171995</v>
      </c>
      <c r="L16" s="10">
        <f t="shared" si="1"/>
        <v>2.7233473842053812</v>
      </c>
      <c r="M16" s="11">
        <f t="shared" si="5"/>
        <v>6.020256585925331</v>
      </c>
      <c r="N16" s="16">
        <v>10</v>
      </c>
      <c r="O16" s="17">
        <v>10</v>
      </c>
      <c r="P16" s="16">
        <v>10</v>
      </c>
      <c r="Q16" s="8">
        <f>Q1/3*(MIN(N$6:N$22)/N16+MIN(O$6:O$22)/O16+MIN(P$6:P$22)/P16)</f>
        <v>0.6</v>
      </c>
      <c r="R16" s="16">
        <v>10</v>
      </c>
      <c r="S16" s="17">
        <v>10</v>
      </c>
      <c r="T16" s="16">
        <v>10</v>
      </c>
      <c r="U16" s="9">
        <f t="shared" si="6"/>
        <v>0</v>
      </c>
      <c r="V16" s="9">
        <f t="shared" si="7"/>
        <v>0</v>
      </c>
      <c r="W16" s="10">
        <f t="shared" si="8"/>
        <v>4.555808656036446</v>
      </c>
      <c r="X16" s="10">
        <f t="shared" si="2"/>
        <v>0.916332502438497</v>
      </c>
      <c r="Y16" s="11">
        <f t="shared" si="9"/>
        <v>5.472141158474943</v>
      </c>
      <c r="Z16" s="7">
        <v>0</v>
      </c>
      <c r="AA16" s="7">
        <v>0</v>
      </c>
      <c r="AB16" s="7">
        <v>0</v>
      </c>
      <c r="AC16" s="11">
        <f t="shared" si="0"/>
        <v>0.06666666666666667</v>
      </c>
      <c r="AD16" s="7" t="s">
        <v>13</v>
      </c>
      <c r="AE16" s="7" t="s">
        <v>13</v>
      </c>
      <c r="AF16" s="7" t="s">
        <v>13</v>
      </c>
      <c r="AG16" s="11">
        <f>IF(AD16="да",AG1/3)+IF(AE16="да",AG1/3)+IF(AF16="да",AG1/3)</f>
        <v>0</v>
      </c>
      <c r="AH16" s="11">
        <f t="shared" si="10"/>
        <v>16.7190535013546</v>
      </c>
      <c r="AI16" s="18">
        <v>0.004901724137931034</v>
      </c>
    </row>
    <row r="17" spans="1:35" ht="15.75">
      <c r="A17" s="12" t="s">
        <v>26</v>
      </c>
      <c r="B17" s="13">
        <v>0.257</v>
      </c>
      <c r="C17" s="13">
        <v>0.208</v>
      </c>
      <c r="D17" s="13">
        <v>0.271</v>
      </c>
      <c r="E17" s="8">
        <f>E1/3*(MIN(B$6:B$22)/B17+MIN(C$6:C$22)/C17+MIN(D$6:D$22)/D17)</f>
        <v>3.2482157964725413</v>
      </c>
      <c r="F17" s="13">
        <v>0.257</v>
      </c>
      <c r="G17" s="13">
        <v>0.208</v>
      </c>
      <c r="H17" s="13">
        <v>0.271</v>
      </c>
      <c r="I17" s="9">
        <f t="shared" si="3"/>
        <v>-0.1906614785992219</v>
      </c>
      <c r="J17" s="9">
        <f t="shared" si="4"/>
        <v>0.30288461538461564</v>
      </c>
      <c r="K17" s="10">
        <f t="shared" si="11"/>
        <v>5</v>
      </c>
      <c r="L17" s="10">
        <f t="shared" si="1"/>
        <v>0.9428229426695451</v>
      </c>
      <c r="M17" s="11">
        <f t="shared" si="5"/>
        <v>5.942822942669546</v>
      </c>
      <c r="N17" s="16">
        <v>7</v>
      </c>
      <c r="O17" s="17">
        <v>7</v>
      </c>
      <c r="P17" s="16">
        <v>7</v>
      </c>
      <c r="Q17" s="8">
        <f>Q1/3*(MIN(N$6:N$22)/N17+MIN(O$6:O$22)/O17+MIN(P$6:P$22)/P17)</f>
        <v>0.8571428571428571</v>
      </c>
      <c r="R17" s="16">
        <v>7</v>
      </c>
      <c r="S17" s="17">
        <v>7</v>
      </c>
      <c r="T17" s="16">
        <v>7</v>
      </c>
      <c r="U17" s="9">
        <f t="shared" si="6"/>
        <v>0</v>
      </c>
      <c r="V17" s="9">
        <f t="shared" si="7"/>
        <v>0</v>
      </c>
      <c r="W17" s="10">
        <f t="shared" si="8"/>
        <v>4.555808656036446</v>
      </c>
      <c r="X17" s="10">
        <f t="shared" si="2"/>
        <v>0.916332502438497</v>
      </c>
      <c r="Y17" s="11">
        <f t="shared" si="9"/>
        <v>5.472141158474943</v>
      </c>
      <c r="Z17" s="7">
        <v>0</v>
      </c>
      <c r="AA17" s="7">
        <v>0</v>
      </c>
      <c r="AB17" s="7">
        <v>0</v>
      </c>
      <c r="AC17" s="11">
        <f t="shared" si="0"/>
        <v>0.06666666666666667</v>
      </c>
      <c r="AD17" s="7" t="s">
        <v>13</v>
      </c>
      <c r="AE17" s="7" t="s">
        <v>13</v>
      </c>
      <c r="AF17" s="7" t="s">
        <v>13</v>
      </c>
      <c r="AG17" s="11">
        <f>IF(AD17="да",AG1/3)+IF(AE17="да",AG1/3)+IF(AF17="да",AG1/3)</f>
        <v>0</v>
      </c>
      <c r="AH17" s="11">
        <f t="shared" si="10"/>
        <v>15.586989421426553</v>
      </c>
      <c r="AI17" s="18">
        <v>0.0015825557809330628</v>
      </c>
    </row>
    <row r="18" spans="1:35" ht="15.75">
      <c r="A18" s="12" t="s">
        <v>27</v>
      </c>
      <c r="B18" s="13">
        <v>0.265</v>
      </c>
      <c r="C18" s="13">
        <v>0.275</v>
      </c>
      <c r="D18" s="13">
        <v>0.194</v>
      </c>
      <c r="E18" s="8">
        <f>E1/3*(MIN(B$6:B$22)/B18+MIN(C$6:C$22)/C18+MIN(D$6:D$22)/D18)</f>
        <v>3.294023094198157</v>
      </c>
      <c r="F18" s="13">
        <v>0.265</v>
      </c>
      <c r="G18" s="13">
        <v>0.275</v>
      </c>
      <c r="H18" s="13">
        <v>0.194</v>
      </c>
      <c r="I18" s="9">
        <f t="shared" si="3"/>
        <v>0.037735849056603765</v>
      </c>
      <c r="J18" s="9">
        <f t="shared" si="4"/>
        <v>-0.29454545454545455</v>
      </c>
      <c r="K18" s="10">
        <f t="shared" si="11"/>
        <v>3.2367245297645635</v>
      </c>
      <c r="L18" s="10">
        <f t="shared" si="1"/>
        <v>5</v>
      </c>
      <c r="M18" s="11">
        <f t="shared" si="5"/>
        <v>8.236724529764563</v>
      </c>
      <c r="N18" s="14">
        <v>9.1</v>
      </c>
      <c r="O18" s="17">
        <v>9.1</v>
      </c>
      <c r="P18" s="14">
        <v>9.1</v>
      </c>
      <c r="Q18" s="8">
        <f>Q1/3*(MIN(N$6:N$22)/N18+MIN(O$6:O$22)/O18+MIN(P$6:P$22)/P18)</f>
        <v>0.6593406593406594</v>
      </c>
      <c r="R18" s="14">
        <v>9.1</v>
      </c>
      <c r="S18" s="17">
        <v>9.1</v>
      </c>
      <c r="T18" s="14">
        <v>9.1</v>
      </c>
      <c r="U18" s="9">
        <f t="shared" si="6"/>
        <v>0</v>
      </c>
      <c r="V18" s="9">
        <f t="shared" si="7"/>
        <v>0</v>
      </c>
      <c r="W18" s="10">
        <f t="shared" si="8"/>
        <v>4.555808656036446</v>
      </c>
      <c r="X18" s="10">
        <f t="shared" si="2"/>
        <v>0.916332502438497</v>
      </c>
      <c r="Y18" s="11">
        <f t="shared" si="9"/>
        <v>5.472141158474943</v>
      </c>
      <c r="Z18" s="7">
        <v>10</v>
      </c>
      <c r="AA18" s="7">
        <v>10</v>
      </c>
      <c r="AB18" s="7">
        <v>10</v>
      </c>
      <c r="AC18" s="11">
        <f t="shared" si="0"/>
        <v>0.09</v>
      </c>
      <c r="AD18" s="7" t="s">
        <v>13</v>
      </c>
      <c r="AE18" s="7" t="s">
        <v>13</v>
      </c>
      <c r="AF18" s="7" t="s">
        <v>13</v>
      </c>
      <c r="AG18" s="11">
        <f>IF(AD18="да",AG1/3)+IF(AE18="да",AG1/3)+IF(AF18="да",AG1/3)</f>
        <v>0</v>
      </c>
      <c r="AH18" s="11">
        <f t="shared" si="10"/>
        <v>17.752229441778326</v>
      </c>
      <c r="AI18" s="18">
        <v>0.003363341819023374</v>
      </c>
    </row>
    <row r="19" spans="1:35" ht="15.75">
      <c r="A19" s="12" t="s">
        <v>28</v>
      </c>
      <c r="B19" s="13">
        <v>0.21</v>
      </c>
      <c r="C19" s="13">
        <v>0.21</v>
      </c>
      <c r="D19" s="13">
        <v>0.21</v>
      </c>
      <c r="E19" s="8">
        <f>E1/3*(MIN(B$6:B$22)/B19+MIN(C$6:C$22)/C19+MIN(D$6:D$22)/D19)</f>
        <v>3.746031746031746</v>
      </c>
      <c r="F19" s="13">
        <v>0.21</v>
      </c>
      <c r="G19" s="13">
        <v>0.21</v>
      </c>
      <c r="H19" s="13">
        <v>0.21</v>
      </c>
      <c r="I19" s="9">
        <f t="shared" si="3"/>
        <v>0</v>
      </c>
      <c r="J19" s="9">
        <f t="shared" si="4"/>
        <v>0</v>
      </c>
      <c r="K19" s="10">
        <f t="shared" si="11"/>
        <v>3.5280532316935296</v>
      </c>
      <c r="L19" s="10">
        <f t="shared" si="1"/>
        <v>2.9997272975184073</v>
      </c>
      <c r="M19" s="11">
        <f t="shared" si="5"/>
        <v>6.527780529211936</v>
      </c>
      <c r="N19" s="14">
        <v>12.3</v>
      </c>
      <c r="O19" s="17">
        <v>12.2</v>
      </c>
      <c r="P19" s="14">
        <v>12.3</v>
      </c>
      <c r="Q19" s="8">
        <f>Q1/3*(MIN(N$6:N$22)/N19+MIN(O$6:O$22)/O19+MIN(P$6:P$22)/P19)</f>
        <v>0.4891376782620285</v>
      </c>
      <c r="R19" s="14">
        <v>12.3</v>
      </c>
      <c r="S19" s="17">
        <v>12.2</v>
      </c>
      <c r="T19" s="14">
        <v>12.3</v>
      </c>
      <c r="U19" s="9">
        <f t="shared" si="6"/>
        <v>-0.008130081300813163</v>
      </c>
      <c r="V19" s="9">
        <f t="shared" si="7"/>
        <v>0.00819672131147553</v>
      </c>
      <c r="W19" s="10">
        <f t="shared" si="8"/>
        <v>4.664148008222681</v>
      </c>
      <c r="X19" s="10">
        <f t="shared" si="2"/>
        <v>0.8542685667685893</v>
      </c>
      <c r="Y19" s="11">
        <f t="shared" si="9"/>
        <v>5.518416574991271</v>
      </c>
      <c r="Z19" s="7">
        <v>0</v>
      </c>
      <c r="AA19" s="7">
        <v>0</v>
      </c>
      <c r="AB19" s="7">
        <v>0</v>
      </c>
      <c r="AC19" s="11">
        <f t="shared" si="0"/>
        <v>0.06666666666666667</v>
      </c>
      <c r="AD19" s="7" t="s">
        <v>12</v>
      </c>
      <c r="AE19" s="7" t="s">
        <v>12</v>
      </c>
      <c r="AF19" s="7" t="s">
        <v>12</v>
      </c>
      <c r="AG19" s="11">
        <f>IF(AD19="да",AG1/3)+IF(AE19="да",AG1/3)+IF(AF19="да",AG1/3)</f>
        <v>10</v>
      </c>
      <c r="AH19" s="11">
        <f t="shared" si="10"/>
        <v>26.34803319516365</v>
      </c>
      <c r="AI19" s="18">
        <v>0.004198825503355705</v>
      </c>
    </row>
    <row r="20" spans="1:35" ht="15.75">
      <c r="A20" s="12" t="s">
        <v>29</v>
      </c>
      <c r="B20" s="13">
        <v>0.174</v>
      </c>
      <c r="C20" s="13">
        <v>0.194</v>
      </c>
      <c r="D20" s="13">
        <v>0.174</v>
      </c>
      <c r="E20" s="8">
        <f>E1/3*(MIN(B$6:B$22)/B20+MIN(C$6:C$22)/C20+MIN(D$6:D$22)/D20)</f>
        <v>4.366038630169452</v>
      </c>
      <c r="F20" s="13">
        <v>0.174</v>
      </c>
      <c r="G20" s="13">
        <v>0.194</v>
      </c>
      <c r="H20" s="13">
        <v>0.174</v>
      </c>
      <c r="I20" s="9">
        <f t="shared" si="3"/>
        <v>0.11494252873563227</v>
      </c>
      <c r="J20" s="9">
        <f t="shared" si="4"/>
        <v>-0.10309278350515472</v>
      </c>
      <c r="K20" s="10">
        <f t="shared" si="11"/>
        <v>2.6406727028294363</v>
      </c>
      <c r="L20" s="10">
        <f t="shared" si="1"/>
        <v>3.6998354726265124</v>
      </c>
      <c r="M20" s="11">
        <f t="shared" si="5"/>
        <v>6.340508175455948</v>
      </c>
      <c r="N20" s="14">
        <v>10.73</v>
      </c>
      <c r="O20" s="17">
        <v>10.6</v>
      </c>
      <c r="P20" s="14">
        <v>10.6</v>
      </c>
      <c r="Q20" s="8">
        <f>Q1/3*(MIN(N$6:N$22)/N20+MIN(O$6:O$22)/O20+MIN(P$6:P$22)/P20)</f>
        <v>0.5637517804076035</v>
      </c>
      <c r="R20" s="14">
        <v>10.73</v>
      </c>
      <c r="S20" s="17">
        <v>10.6</v>
      </c>
      <c r="T20" s="14">
        <v>10.6</v>
      </c>
      <c r="U20" s="9">
        <f t="shared" si="6"/>
        <v>-0.012115563839701804</v>
      </c>
      <c r="V20" s="9">
        <f t="shared" si="7"/>
        <v>0</v>
      </c>
      <c r="W20" s="10">
        <f t="shared" si="8"/>
        <v>4.717257513581448</v>
      </c>
      <c r="X20" s="10">
        <f t="shared" si="2"/>
        <v>0.916332502438497</v>
      </c>
      <c r="Y20" s="11">
        <f t="shared" si="9"/>
        <v>5.633590016019944</v>
      </c>
      <c r="Z20" s="7">
        <v>0</v>
      </c>
      <c r="AA20" s="7">
        <v>0</v>
      </c>
      <c r="AB20" s="7">
        <v>0</v>
      </c>
      <c r="AC20" s="11">
        <f t="shared" si="0"/>
        <v>0.06666666666666667</v>
      </c>
      <c r="AD20" s="7" t="s">
        <v>13</v>
      </c>
      <c r="AE20" s="7" t="s">
        <v>13</v>
      </c>
      <c r="AF20" s="7" t="s">
        <v>13</v>
      </c>
      <c r="AG20" s="11">
        <f>IF(AD20="да",AG1/3)+IF(AE20="да",AG1/3)+IF(AF20="да",AG1/3)</f>
        <v>0</v>
      </c>
      <c r="AH20" s="11">
        <f t="shared" si="10"/>
        <v>16.970555268719615</v>
      </c>
      <c r="AI20" s="18">
        <v>0.002181162685894547</v>
      </c>
    </row>
    <row r="21" spans="1:35" ht="15.75">
      <c r="A21" s="12" t="s">
        <v>30</v>
      </c>
      <c r="B21" s="13">
        <v>0.174</v>
      </c>
      <c r="C21" s="13">
        <v>0.171</v>
      </c>
      <c r="D21" s="13">
        <v>0.157</v>
      </c>
      <c r="E21" s="8">
        <f>E1/3*(MIN(B$6:B$22)/B21+MIN(C$6:C$22)/C21+MIN(D$6:D$22)/D21)</f>
        <v>4.710291053303758</v>
      </c>
      <c r="F21" s="13">
        <v>0.174</v>
      </c>
      <c r="G21" s="13">
        <v>0.171</v>
      </c>
      <c r="H21" s="13">
        <v>0.157</v>
      </c>
      <c r="I21" s="9">
        <f t="shared" si="3"/>
        <v>-0.01724137931034464</v>
      </c>
      <c r="J21" s="9">
        <f t="shared" si="4"/>
        <v>-0.08187134502923987</v>
      </c>
      <c r="K21" s="10">
        <f t="shared" si="11"/>
        <v>3.661160311023142</v>
      </c>
      <c r="L21" s="10">
        <f t="shared" si="1"/>
        <v>3.555719637750458</v>
      </c>
      <c r="M21" s="11">
        <f t="shared" si="5"/>
        <v>7.216879948773601</v>
      </c>
      <c r="N21" s="14">
        <v>1.2</v>
      </c>
      <c r="O21" s="17">
        <v>1.35</v>
      </c>
      <c r="P21" s="14">
        <v>1.5</v>
      </c>
      <c r="Q21" s="8">
        <f>Q1/3*(MIN(N$6:N$22)/N21+MIN(O$6:O$22)/O21+MIN(P$6:P$22)/P21)</f>
        <v>4.481481481481481</v>
      </c>
      <c r="R21" s="14">
        <v>1.2</v>
      </c>
      <c r="S21" s="17">
        <v>1.35</v>
      </c>
      <c r="T21" s="14">
        <v>1.5</v>
      </c>
      <c r="U21" s="9">
        <f t="shared" si="6"/>
        <v>0.12500000000000022</v>
      </c>
      <c r="V21" s="9">
        <f t="shared" si="7"/>
        <v>0.11111111111111094</v>
      </c>
      <c r="W21" s="10">
        <f t="shared" si="8"/>
        <v>2.8900911161731186</v>
      </c>
      <c r="X21" s="10">
        <f t="shared" si="2"/>
        <v>0.07502137446865154</v>
      </c>
      <c r="Y21" s="11">
        <f t="shared" si="9"/>
        <v>2.9651124906417703</v>
      </c>
      <c r="Z21" s="7">
        <v>100</v>
      </c>
      <c r="AA21" s="7">
        <v>100</v>
      </c>
      <c r="AB21" s="7">
        <v>100</v>
      </c>
      <c r="AC21" s="11">
        <f t="shared" si="0"/>
        <v>0.3</v>
      </c>
      <c r="AD21" s="7" t="s">
        <v>13</v>
      </c>
      <c r="AE21" s="7" t="s">
        <v>13</v>
      </c>
      <c r="AF21" s="7" t="s">
        <v>13</v>
      </c>
      <c r="AG21" s="11">
        <f>IF(AD21="да",AG1/3)+IF(AE21="да",AG1/3)+IF(AF21="да",AG1/3)</f>
        <v>0</v>
      </c>
      <c r="AH21" s="11">
        <f t="shared" si="10"/>
        <v>19.67376497420061</v>
      </c>
      <c r="AI21" s="18">
        <v>0.0019572783730294136</v>
      </c>
    </row>
    <row r="22" spans="1:35" ht="15.75">
      <c r="A22" s="12" t="s">
        <v>31</v>
      </c>
      <c r="B22" s="13">
        <v>0.164</v>
      </c>
      <c r="C22" s="13">
        <v>0.163</v>
      </c>
      <c r="D22" s="13">
        <v>0.235</v>
      </c>
      <c r="E22" s="8">
        <f>E1/3*(MIN(B$6:B$22)/B22+MIN(C$6:C$22)/C22+MIN(D$6:D$22)/D22)</f>
        <v>4.324483207630666</v>
      </c>
      <c r="F22" s="13">
        <v>0.164</v>
      </c>
      <c r="G22" s="13">
        <v>0.163</v>
      </c>
      <c r="H22" s="13">
        <v>0.235</v>
      </c>
      <c r="I22" s="9">
        <f t="shared" si="3"/>
        <v>-0.0060975609756097615</v>
      </c>
      <c r="J22" s="9">
        <f t="shared" si="4"/>
        <v>0.44171779141104284</v>
      </c>
      <c r="K22" s="10">
        <f>K$1*(MAX($I$6:$I$22)-I22)/(MAX($I$6:$I$22)-MIN($I$6:$I$22))</f>
        <v>3.575127686578393</v>
      </c>
      <c r="L22" s="10">
        <f>L$1*(MAX($J$6:$J$22)-J22)/(MAX($J$6:$J$22)-MIN($J$6:$J$22))</f>
        <v>0</v>
      </c>
      <c r="M22" s="11">
        <f t="shared" si="5"/>
        <v>3.575127686578393</v>
      </c>
      <c r="N22" s="14">
        <v>9.1</v>
      </c>
      <c r="O22" s="17">
        <v>9.3</v>
      </c>
      <c r="P22" s="14">
        <v>9.8</v>
      </c>
      <c r="Q22" s="8">
        <f>Q1/3*(MIN(N$6:N$22)/N22+MIN(O$6:O$22)/O22+MIN(P$6:P$22)/P22)</f>
        <v>0.6389156158741411</v>
      </c>
      <c r="R22" s="14">
        <v>9.1</v>
      </c>
      <c r="S22" s="17">
        <v>9.3</v>
      </c>
      <c r="T22" s="14">
        <v>9.8</v>
      </c>
      <c r="U22" s="9">
        <f t="shared" si="6"/>
        <v>0.021978021978022122</v>
      </c>
      <c r="V22" s="9">
        <f t="shared" si="7"/>
        <v>0.053763440860215006</v>
      </c>
      <c r="W22" s="10">
        <f t="shared" si="8"/>
        <v>4.262935242434102</v>
      </c>
      <c r="X22" s="10">
        <f t="shared" si="2"/>
        <v>0.5092464727756683</v>
      </c>
      <c r="Y22" s="11">
        <f t="shared" si="9"/>
        <v>4.77218171520977</v>
      </c>
      <c r="Z22" s="7">
        <v>0</v>
      </c>
      <c r="AA22" s="7">
        <v>0</v>
      </c>
      <c r="AB22" s="7">
        <v>0</v>
      </c>
      <c r="AC22" s="11">
        <f t="shared" si="0"/>
        <v>0.06666666666666667</v>
      </c>
      <c r="AD22" s="7" t="s">
        <v>13</v>
      </c>
      <c r="AE22" s="7" t="s">
        <v>13</v>
      </c>
      <c r="AF22" s="7" t="s">
        <v>13</v>
      </c>
      <c r="AG22" s="11">
        <f>IF(AD22="да",AG1/3)+IF(AE22="да",AG1/3)+IF(AF22="да",AG1/3)</f>
        <v>0</v>
      </c>
      <c r="AH22" s="11">
        <f t="shared" si="10"/>
        <v>13.377374891959636</v>
      </c>
      <c r="AI22" s="19">
        <v>0.00490828025477707</v>
      </c>
    </row>
  </sheetData>
  <sheetProtection/>
  <mergeCells count="10">
    <mergeCell ref="A2:AI2"/>
    <mergeCell ref="AD4:AG4"/>
    <mergeCell ref="AH4:AH5"/>
    <mergeCell ref="AI4:AI5"/>
    <mergeCell ref="A4:A5"/>
    <mergeCell ref="B4:E4"/>
    <mergeCell ref="F4:M4"/>
    <mergeCell ref="N4:Q4"/>
    <mergeCell ref="R4:Y4"/>
    <mergeCell ref="Z4:AC4"/>
  </mergeCells>
  <printOptions/>
  <pageMargins left="0.5905511811023623" right="0.5511811023622047" top="1.3385826771653544" bottom="0.3937007874015748" header="0.31496062992125984" footer="0.31496062992125984"/>
  <pageSetup fitToHeight="0" fitToWidth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рейтинга эффективности теплоснабжения муниципальных образований Республики Марий Эл</dc:title>
  <dc:subject/>
  <dc:creator>Zheleznov1</dc:creator>
  <cp:keywords/>
  <dc:description/>
  <cp:lastModifiedBy>И</cp:lastModifiedBy>
  <cp:lastPrinted>2017-06-30T07:16:24Z</cp:lastPrinted>
  <dcterms:created xsi:type="dcterms:W3CDTF">2017-02-17T07:08:15Z</dcterms:created>
  <dcterms:modified xsi:type="dcterms:W3CDTF">2017-07-10T14:46:02Z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XXJ7TYMEEKJ2-7055-2</vt:lpwstr>
  </property>
  <property fmtid="{D5CDD505-2E9C-101B-9397-08002B2CF9AE}" pid="4" name="_dlc_DocIdItemGu">
    <vt:lpwstr>7f9b87e3-ea67-4f51-a70f-3dbb4e772efa</vt:lpwstr>
  </property>
  <property fmtid="{D5CDD505-2E9C-101B-9397-08002B2CF9AE}" pid="5" name="_dlc_DocIdU">
    <vt:lpwstr>https://vip.gov.mari.ru/republic/_layouts/DocIdRedir.aspx?ID=XXJ7TYMEEKJ2-7055-2, XXJ7TYMEEKJ2-7055-2</vt:lpwstr>
  </property>
  <property fmtid="{D5CDD505-2E9C-101B-9397-08002B2CF9AE}" pid="6" name="Описан">
    <vt:lpwstr/>
  </property>
</Properties>
</file>